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94" activeTab="0"/>
  </bookViews>
  <sheets>
    <sheet name="obr.P.2" sheetId="1" r:id="rId1"/>
    <sheet name="obr.P.4" sheetId="2" r:id="rId2"/>
    <sheet name="обр.5 veliki" sheetId="3" r:id="rId3"/>
    <sheet name="obr.P.5 " sheetId="4" r:id="rId4"/>
    <sheet name="obr.P.6" sheetId="5" r:id="rId5"/>
    <sheet name="obr.P.7" sheetId="6" r:id="rId6"/>
    <sheet name="obr.7 a" sheetId="7" r:id="rId7"/>
    <sheet name="obr.P.8" sheetId="8" r:id="rId8"/>
    <sheet name="obr.9" sheetId="9" r:id="rId9"/>
    <sheet name="obr.10" sheetId="10" r:id="rId10"/>
    <sheet name="obr.11" sheetId="11" r:id="rId11"/>
  </sheets>
  <externalReferences>
    <externalReference r:id="rId14"/>
    <externalReference r:id="rId15"/>
  </externalReferences>
  <definedNames>
    <definedName name="_xlnm.Print_Area" localSheetId="0">'obr.P.2'!$A$1:$V$46</definedName>
    <definedName name="_xlnm.Print_Area" localSheetId="1">'obr.P.4'!$A$1:$S$40</definedName>
    <definedName name="_xlnm.Print_Area" localSheetId="3">'obr.P.5 '!$A$1:$AE$450</definedName>
    <definedName name="_xlnm.Print_Area" localSheetId="4">'obr.P.6'!$A$1:$S$36</definedName>
    <definedName name="_xlnm.Print_Area" localSheetId="5">'obr.P.7'!$A$1:$T$53</definedName>
    <definedName name="_xlnm.Print_Area" localSheetId="7">'obr.P.8'!$A$1:$O$36</definedName>
  </definedNames>
  <calcPr fullCalcOnLoad="1"/>
</workbook>
</file>

<file path=xl/sharedStrings.xml><?xml version="1.0" encoding="utf-8"?>
<sst xmlns="http://schemas.openxmlformats.org/spreadsheetml/2006/main" count="1032" uniqueCount="277">
  <si>
    <t>Број примљених предмета</t>
  </si>
  <si>
    <t>Број нерешених предмета</t>
  </si>
  <si>
    <t>Број донетих одлука</t>
  </si>
  <si>
    <t>Трајање поступка</t>
  </si>
  <si>
    <t>По захтевима – пријавама овлашћеног органа</t>
  </si>
  <si>
    <t>По захтевима-пријавама оштећених</t>
  </si>
  <si>
    <t>Свега</t>
  </si>
  <si>
    <t>Од тога у прекиду поступка</t>
  </si>
  <si>
    <t>Одбацивaње захтева</t>
  </si>
  <si>
    <t>Обуставе</t>
  </si>
  <si>
    <t>Осуђујуће пресуде</t>
  </si>
  <si>
    <t>Ослобађајуће пресуде</t>
  </si>
  <si>
    <t>Решено на други начин</t>
  </si>
  <si>
    <t>До 3 месеца</t>
  </si>
  <si>
    <t>Од 3 до 6 месеци</t>
  </si>
  <si>
    <t>Од 6 до 12 месеци</t>
  </si>
  <si>
    <t>Преко 12 месеци</t>
  </si>
  <si>
    <t>Од тога због застарелости гоњења</t>
  </si>
  <si>
    <t>ИЗВЕШТАЈ О ПРЕДМЕТИМА У ПРВОСТЕПЕНОМ ПОСТУПКУ</t>
  </si>
  <si>
    <t>Изречена новчана казна</t>
  </si>
  <si>
    <t>Изречена казна затвора</t>
  </si>
  <si>
    <t>Изречена казна затвора и новчана казна</t>
  </si>
  <si>
    <t>Изречене опомене</t>
  </si>
  <si>
    <t>Изречене васпитне мере</t>
  </si>
  <si>
    <t>Одузимање имовинске користи</t>
  </si>
  <si>
    <t>Обустава поступка</t>
  </si>
  <si>
    <t>Одбачај захтева</t>
  </si>
  <si>
    <t>Свега донетих одлука</t>
  </si>
  <si>
    <t>Због застарелости гоњења</t>
  </si>
  <si>
    <t>Из других разлога</t>
  </si>
  <si>
    <t>Из прекида</t>
  </si>
  <si>
    <t>Из правне помоћи</t>
  </si>
  <si>
    <t>Неизвршене наредбе</t>
  </si>
  <si>
    <t>Неодазивање подносиоца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</si>
  <si>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</si>
  <si>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</si>
  <si>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</si>
  <si>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</si>
  <si>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</si>
  <si>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Пренето  из претходног периода</t>
  </si>
  <si>
    <t>Примљено у рад</t>
  </si>
  <si>
    <t>УКУПНО У РАДУ</t>
  </si>
  <si>
    <t>Број донетих одлука о санкцији</t>
  </si>
  <si>
    <t>Број пресуда извршених пре правноснажности</t>
  </si>
  <si>
    <t>Пренето из претходног периода</t>
  </si>
  <si>
    <t>УКУПНО решено</t>
  </si>
  <si>
    <t>Број решених предмета</t>
  </si>
  <si>
    <t>Донето осуђујућих пресуда</t>
  </si>
  <si>
    <t>Донето ослобађајућих пресуда</t>
  </si>
  <si>
    <t>Решено на други начин (уступ и слично)</t>
  </si>
  <si>
    <t>Сопствени</t>
  </si>
  <si>
    <t>Због застаре гоњења</t>
  </si>
  <si>
    <t>ПРЕКРШАЈНИ СУД У</t>
  </si>
  <si>
    <t>Шифра судије</t>
  </si>
  <si>
    <t>Име и презиме</t>
  </si>
  <si>
    <t>Изјављене жалбе</t>
  </si>
  <si>
    <t>УКУПНО РЕШЕНО</t>
  </si>
  <si>
    <t>К  в  а  л  и  т  е  т</t>
  </si>
  <si>
    <t>Укупно одлука</t>
  </si>
  <si>
    <t>Потврђено</t>
  </si>
  <si>
    <t>Укинуто</t>
  </si>
  <si>
    <t>Преиначено</t>
  </si>
  <si>
    <t>Обустава-застара гоњења</t>
  </si>
  <si>
    <t>Смањена</t>
  </si>
  <si>
    <t>Повећана</t>
  </si>
  <si>
    <t>Број</t>
  </si>
  <si>
    <t>Број извршених предмета</t>
  </si>
  <si>
    <t>Број неизвршених предмета</t>
  </si>
  <si>
    <t>Обустава због застарелости</t>
  </si>
  <si>
    <t>Извршење пресуда других судова</t>
  </si>
  <si>
    <t>Редовних сопствених</t>
  </si>
  <si>
    <t>По члану 291. ЗОП-а</t>
  </si>
  <si>
    <t>Других судова</t>
  </si>
  <si>
    <t>Примљено</t>
  </si>
  <si>
    <t>Име и презиме судије</t>
  </si>
  <si>
    <t>Замолнице за саслушање</t>
  </si>
  <si>
    <t>Замолнице за извршење других судова</t>
  </si>
  <si>
    <t>Удовољено</t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</si>
  <si>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
(3+4)</t>
    </r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</si>
  <si>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 у раду
 (2+5)</t>
    </r>
  </si>
  <si>
    <t>образац бр. 2</t>
  </si>
  <si>
    <t xml:space="preserve">у извештајном период </t>
  </si>
  <si>
    <t>ПОЖЕГИ</t>
  </si>
  <si>
    <t>В.Ф. ПРЕДСЕДНИКА</t>
  </si>
  <si>
    <t>БОЖИДАР ГАВРИЛОВИЋ</t>
  </si>
  <si>
    <t>Број осуђујућих пресуда извршених
 пре правноснажности</t>
  </si>
  <si>
    <t>Број нерешених предмета на 
почетку извештајног периода</t>
  </si>
  <si>
    <t>ПОЖЕГА</t>
  </si>
  <si>
    <t>КОСЈЕРИЋ</t>
  </si>
  <si>
    <t>АРИЉЕ</t>
  </si>
  <si>
    <t>ИВАЊИЦА</t>
  </si>
  <si>
    <t>Предраг Бешевић</t>
  </si>
  <si>
    <t>Мила Тодоровић</t>
  </si>
  <si>
    <t>Весна Костић</t>
  </si>
  <si>
    <t>В.Ф. Председника</t>
  </si>
  <si>
    <t>Прекршајно одељење</t>
  </si>
  <si>
    <t>И З В Е Ш Т А Ј
О ВРСТАМА ДОНЕТИХ ОДЛУКА У РЕШЕНИМ ПРЕДМЕТИМА</t>
  </si>
  <si>
    <r>
      <t xml:space="preserve">ПРЕКРШАЈНИ СУД У </t>
    </r>
    <r>
      <rPr>
        <b/>
        <sz val="14"/>
        <color indexed="8"/>
        <rFont val="Arial"/>
        <family val="2"/>
      </rPr>
      <t>ПОЖЕГИ</t>
    </r>
  </si>
  <si>
    <t>Изречене заштитне мере уз  
изречену казну</t>
  </si>
  <si>
    <t>Изречене заштитне мере без 
изречене казне</t>
  </si>
  <si>
    <t>образац П 5</t>
  </si>
  <si>
    <t>образац П. 4</t>
  </si>
  <si>
    <t>образац П. 2</t>
  </si>
  <si>
    <t>ПРЕКРШАЈНИ СУД У ПОЖЕГИ</t>
  </si>
  <si>
    <t>Судија</t>
  </si>
  <si>
    <t>шифра судије</t>
  </si>
  <si>
    <t>одељење у</t>
  </si>
  <si>
    <t>ЗА СВЕ СУДИЈЕ ПРЕКШАЈНОГ СУДА У ПОЖЕГИ</t>
  </si>
  <si>
    <t>1,2,3,4,5,6,7,8,9,10</t>
  </si>
  <si>
    <t>КОСЈЕРИЋУ</t>
  </si>
  <si>
    <t>ВЕСНА КОСТИЋ</t>
  </si>
  <si>
    <t>АРИЉУ</t>
  </si>
  <si>
    <t>ДРАГА ИЛИНЧИЋ</t>
  </si>
  <si>
    <t>МИЛА ТОДОРОВИЋ</t>
  </si>
  <si>
    <t>ИВАЊИЦИ</t>
  </si>
  <si>
    <t>ПРЕДРАГ БЕШЕВИЋ</t>
  </si>
  <si>
    <t>ДРАГОВАН ЈЕКИЋ</t>
  </si>
  <si>
    <t>Божидар Гавриловић</t>
  </si>
  <si>
    <r>
      <t xml:space="preserve">ПРЕКРШАЈНИ СУД У </t>
    </r>
    <r>
      <rPr>
        <b/>
        <sz val="12"/>
        <color indexed="8"/>
        <rFont val="Arial"/>
        <family val="2"/>
      </rPr>
      <t>ПОЖЕГИ</t>
    </r>
  </si>
  <si>
    <t>образац П.6</t>
  </si>
  <si>
    <t xml:space="preserve">у извештајном периоду </t>
  </si>
  <si>
    <t>Драга Илинчић</t>
  </si>
  <si>
    <t>Драгован Јекић</t>
  </si>
  <si>
    <t>ИЗВЕШТАЈ О КВАЛИТЕТУ СУДИЈА</t>
  </si>
  <si>
    <t xml:space="preserve">Пренето из претходног
 периода </t>
  </si>
  <si>
    <r>
      <rPr>
        <b/>
        <sz val="12"/>
        <color indexed="8"/>
        <rFont val="Arial"/>
        <family val="2"/>
      </rPr>
      <t>УКУПНО У РАДУ</t>
    </r>
    <r>
      <rPr>
        <sz val="12"/>
        <color indexed="8"/>
        <rFont val="Arial"/>
        <family val="2"/>
      </rPr>
      <t xml:space="preserve">
(3+6+9)</t>
    </r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</si>
  <si>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 У РАДУ
(1+2)</t>
    </r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</si>
  <si>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 У РАДУ
(4+5)</t>
    </r>
  </si>
  <si>
    <r>
      <rPr>
        <b/>
        <sz val="12"/>
        <color indexed="8"/>
        <rFont val="Arial"/>
        <family val="2"/>
      </rPr>
      <t xml:space="preserve">УКУПНО </t>
    </r>
    <r>
      <rPr>
        <sz val="12"/>
        <color indexed="8"/>
        <rFont val="Arial"/>
        <family val="2"/>
      </rPr>
      <t>У РАДУ
(7+8)</t>
    </r>
  </si>
  <si>
    <t>И З В Е Ш Т А Ј
о предметима извршења</t>
  </si>
  <si>
    <t>у извештајном периоду</t>
  </si>
  <si>
    <t>образац П.7.</t>
  </si>
  <si>
    <t>ОДЕЉЕЊЕ У</t>
  </si>
  <si>
    <t>И З В Е Ш Т А Ј
О ПРЕДМЕТИМА ПРАВНЕ ПОМОЋИ</t>
  </si>
  <si>
    <t>образац П.8</t>
  </si>
  <si>
    <r>
      <t xml:space="preserve">ПРЕКРШАЈНИ СУД У </t>
    </r>
    <r>
      <rPr>
        <b/>
        <sz val="14"/>
        <color indexed="8"/>
        <rFont val="Arial"/>
        <family val="2"/>
      </rPr>
      <t>ПОЖЕГИ</t>
    </r>
  </si>
  <si>
    <r>
      <t xml:space="preserve">ПРЕКРШАЈНИ СУД У </t>
    </r>
    <r>
      <rPr>
        <b/>
        <sz val="12"/>
        <color indexed="8"/>
        <rFont val="Arial"/>
        <family val="2"/>
      </rPr>
      <t>ПОЖЕГИ</t>
    </r>
  </si>
  <si>
    <t>И З В Е Ш Т А Ј
О БРОЈУ И НАЧИНУ РЕШАВАЊА ПРЕДМЕТА ПО СУДИЈАМА</t>
  </si>
  <si>
    <t xml:space="preserve">% </t>
  </si>
  <si>
    <t>Горан Ристић</t>
  </si>
  <si>
    <t>Горица Весовић</t>
  </si>
  <si>
    <t>Неизвршење наредбе</t>
  </si>
  <si>
    <t>ГОРАН РИСТИЋ</t>
  </si>
  <si>
    <r>
      <t xml:space="preserve">И ОДЕЉЕЊЕ У </t>
    </r>
    <r>
      <rPr>
        <b/>
        <sz val="14"/>
        <color indexed="8"/>
        <rFont val="Arial"/>
        <family val="2"/>
      </rPr>
      <t>АРИЉУ</t>
    </r>
  </si>
  <si>
    <t>Укупно донетих одлука
(13+14+15)</t>
  </si>
  <si>
    <r>
      <rPr>
        <b/>
        <sz val="12"/>
        <color indexed="8"/>
        <rFont val="Arial"/>
        <family val="2"/>
      </rPr>
      <t>Свега</t>
    </r>
    <r>
      <rPr>
        <sz val="12"/>
        <color indexed="8"/>
        <rFont val="Arial"/>
        <family val="2"/>
      </rPr>
      <t xml:space="preserve">
(6-7)</t>
    </r>
  </si>
  <si>
    <t>УКУПНО ИЗВРШЕНО
(11+12+13)</t>
  </si>
  <si>
    <t>УКУПНО НЕИЗВРШЕНО
(15+16+17)</t>
  </si>
  <si>
    <t xml:space="preserve">Ажурност % 
</t>
  </si>
  <si>
    <t xml:space="preserve">Ажурност %
</t>
  </si>
  <si>
    <r>
      <rPr>
        <b/>
        <sz val="12"/>
        <color indexed="8"/>
        <rFont val="Arial"/>
        <family val="2"/>
      </rPr>
      <t>Укупно</t>
    </r>
    <r>
      <rPr>
        <sz val="12"/>
        <color indexed="8"/>
        <rFont val="Arial"/>
        <family val="2"/>
      </rPr>
      <t xml:space="preserve"> у раду
(3+4)</t>
    </r>
  </si>
  <si>
    <t>Неудовољено
(5-6)</t>
  </si>
  <si>
    <t>УКУПНО НЕРЕШЕНО
(5-6)</t>
  </si>
  <si>
    <t>УКУПНО РЕШЕНИХ СА ПРЕРАЧУНОМ
((24+(25/3))</t>
  </si>
  <si>
    <r>
      <t xml:space="preserve">УКУПНО У РАДУ
</t>
    </r>
    <r>
      <rPr>
        <sz val="12"/>
        <color indexed="8"/>
        <rFont val="Arial"/>
        <family val="2"/>
      </rPr>
      <t>(1+2)</t>
    </r>
  </si>
  <si>
    <r>
      <t xml:space="preserve">УКУПНО НЕРЕШЕНИХ
</t>
    </r>
    <r>
      <rPr>
        <sz val="12"/>
        <color indexed="8"/>
        <rFont val="Arial"/>
        <family val="2"/>
      </rPr>
      <t>(3-4)</t>
    </r>
  </si>
  <si>
    <r>
      <rPr>
        <b/>
        <sz val="14"/>
        <color indexed="8"/>
        <rFont val="Arial"/>
        <family val="2"/>
      </rPr>
      <t>Свега</t>
    </r>
    <r>
      <rPr>
        <sz val="14"/>
        <color indexed="8"/>
        <rFont val="Arial"/>
        <family val="2"/>
      </rPr>
      <t xml:space="preserve"> обустава
</t>
    </r>
    <r>
      <rPr>
        <sz val="12"/>
        <color indexed="8"/>
        <rFont val="Arial"/>
        <family val="2"/>
      </rPr>
      <t>(9+14)</t>
    </r>
  </si>
  <si>
    <r>
      <t xml:space="preserve">Свега застара
</t>
    </r>
    <r>
      <rPr>
        <sz val="12"/>
        <color indexed="8"/>
        <rFont val="Arial"/>
        <family val="2"/>
      </rPr>
      <t>(10+11+12+13)</t>
    </r>
  </si>
  <si>
    <r>
      <rPr>
        <b/>
        <sz val="14"/>
        <color indexed="8"/>
        <rFont val="Arial"/>
        <family val="2"/>
      </rPr>
      <t>Укупно</t>
    </r>
    <r>
      <rPr>
        <sz val="14"/>
        <color indexed="8"/>
        <rFont val="Arial"/>
        <family val="2"/>
      </rPr>
      <t xml:space="preserve"> донетих одлука
</t>
    </r>
    <r>
      <rPr>
        <sz val="12"/>
        <color indexed="8"/>
        <rFont val="Arial"/>
        <family val="2"/>
      </rPr>
      <t>(15+16+17)</t>
    </r>
  </si>
  <si>
    <r>
      <t xml:space="preserve">УКУПНО  у раду
</t>
    </r>
    <r>
      <rPr>
        <sz val="12"/>
        <color indexed="8"/>
        <rFont val="Arial"/>
        <family val="2"/>
      </rPr>
      <t>(20+21)</t>
    </r>
  </si>
  <si>
    <r>
      <t xml:space="preserve">Укупно решених
</t>
    </r>
    <r>
      <rPr>
        <sz val="12"/>
        <color indexed="8"/>
        <rFont val="Arial"/>
        <family val="2"/>
      </rPr>
      <t>(24+25)</t>
    </r>
  </si>
  <si>
    <r>
      <t xml:space="preserve">УКУПНО НЕРЕШЕНИХ
</t>
    </r>
    <r>
      <rPr>
        <sz val="12"/>
        <color indexed="8"/>
        <rFont val="Arial"/>
        <family val="2"/>
      </rPr>
      <t>(22-23)</t>
    </r>
  </si>
  <si>
    <t xml:space="preserve"> Свега обустава
(10+15)</t>
  </si>
  <si>
    <t>Свега застара
(11+12+13+14)</t>
  </si>
  <si>
    <t>Прекршајни суд</t>
  </si>
  <si>
    <t>ГОРИЦА ВЕСОВИЋ</t>
  </si>
  <si>
    <t>СЛОБОДАНКА ИЛИЋ</t>
  </si>
  <si>
    <t>БРАНКА АНТОВИЋ</t>
  </si>
  <si>
    <t>Слободанка Илић</t>
  </si>
  <si>
    <t>Бранка Антовић</t>
  </si>
  <si>
    <r>
      <t xml:space="preserve">УКУПНО РЕШЕНИХ 
</t>
    </r>
    <r>
      <rPr>
        <sz val="12"/>
        <color indexed="8"/>
        <rFont val="Arial"/>
        <family val="2"/>
      </rPr>
      <t>(7+8+18)</t>
    </r>
  </si>
  <si>
    <t>У Пожеги</t>
  </si>
  <si>
    <t>Укупан број решених предмета
(10+11+16)</t>
  </si>
  <si>
    <t>Редовних сопствених
(3-11)</t>
  </si>
  <si>
    <t>По члану 291. ЗОП-а
(6-12)</t>
  </si>
  <si>
    <t>Других судова
(9-13)</t>
  </si>
  <si>
    <t>ШИФРА СУДИЈЕ</t>
  </si>
  <si>
    <t>СУДИЈА</t>
  </si>
  <si>
    <t>УКУПНО:</t>
  </si>
  <si>
    <t>Божидар 
Гавриловић</t>
  </si>
  <si>
    <t>Горица
Весовић</t>
  </si>
  <si>
    <t>Слободанка 
Илић</t>
  </si>
  <si>
    <t>Горан
Ристић</t>
  </si>
  <si>
    <t>Бранка
Антовић</t>
  </si>
  <si>
    <t>Весна
Костић</t>
  </si>
  <si>
    <t>Драга
Илинчић</t>
  </si>
  <si>
    <t>Мила
Тодоровић</t>
  </si>
  <si>
    <t>Предраг
Бешевић</t>
  </si>
  <si>
    <t>Драгован
Јекић</t>
  </si>
  <si>
    <t>од</t>
  </si>
  <si>
    <t>до</t>
  </si>
  <si>
    <t>(ПО СУДИЈАМА)</t>
  </si>
  <si>
    <t>у ивештајном периоду</t>
  </si>
  <si>
    <r>
      <t>Укупно</t>
    </r>
    <r>
      <rPr>
        <sz val="12"/>
        <color indexed="8"/>
        <rFont val="Arial"/>
        <family val="2"/>
      </rPr>
      <t xml:space="preserve"> у раду</t>
    </r>
  </si>
  <si>
    <t xml:space="preserve">Неудовољено
</t>
  </si>
  <si>
    <t>Образац П7а</t>
  </si>
  <si>
    <t>Прекршајни суд  у Пожеги</t>
  </si>
  <si>
    <t>Укупно у раду</t>
  </si>
  <si>
    <t>Извршено</t>
  </si>
  <si>
    <t>Остало неизвршено</t>
  </si>
  <si>
    <t xml:space="preserve">Извештај о извршењу прекршајних налога - ИПР 3 </t>
  </si>
  <si>
    <t>01.01.2015 године</t>
  </si>
  <si>
    <t>ПРЕДСЕДНИК</t>
  </si>
  <si>
    <t>31.12.2015 године</t>
  </si>
  <si>
    <t>31.12.2015 годинe</t>
  </si>
  <si>
    <t>ИЗВЕШТАЈ</t>
  </si>
  <si>
    <t>О ПРАВНИМ И ОДГОВОРНИМ ЛИЦИМА ПРАВОСНАЖНО КАЖЊЕНИМ ЗА ПРЕКШАЈЕ</t>
  </si>
  <si>
    <t xml:space="preserve">ПРЕКРШАЈНИ СУД  ПОЖЕГА       </t>
  </si>
  <si>
    <t xml:space="preserve">  У извештајном периоду од 01.01.2015. до 31.12. 2015. године</t>
  </si>
  <si>
    <t>Образац П9</t>
  </si>
  <si>
    <t>Врста прекршаја - група</t>
  </si>
  <si>
    <t>Број лица са изреченом казном</t>
  </si>
  <si>
    <t>Изречене казне правним лицима</t>
  </si>
  <si>
    <t>Изречене казне одговорним лицима</t>
  </si>
  <si>
    <t>Заштитна мера правним лицима</t>
  </si>
  <si>
    <t>Заштитна мера одговорним лицима</t>
  </si>
  <si>
    <t>Број правних лица</t>
  </si>
  <si>
    <t>Број одговорних лица</t>
  </si>
  <si>
    <t>Опомена и новчана казна до 50.000</t>
  </si>
  <si>
    <t>Од 50.000 до 500.000</t>
  </si>
  <si>
    <t>Преко 500.000</t>
  </si>
  <si>
    <t>СВЕГА</t>
  </si>
  <si>
    <t>Опомена и новчана казна до 5.000</t>
  </si>
  <si>
    <t>Од 5.000 до 10.000</t>
  </si>
  <si>
    <t>Преко 10.000</t>
  </si>
  <si>
    <t>Уз изречену казну</t>
  </si>
  <si>
    <t>Без изречене казне</t>
  </si>
  <si>
    <t xml:space="preserve"> Председник</t>
  </si>
  <si>
    <t>О ПУНОЛЕТНИМ ЛИЦИМА ПРАВОСНАЖНО КАЖЊЕНИМ ЗА ПРЕКШАЈЕ</t>
  </si>
  <si>
    <t>ПРЕКРШАЈНИ СУД   ПОЖЕГА</t>
  </si>
  <si>
    <t xml:space="preserve">   У извештајном периоду од 01.01.2015. до 31.12. 2015. године</t>
  </si>
  <si>
    <t>Образац П10</t>
  </si>
  <si>
    <t>Изречене казне</t>
  </si>
  <si>
    <t>Од свега казнени поени са поништавањем воз. дозволе</t>
  </si>
  <si>
    <t>Изречене заштитне мере уз казну или опомену</t>
  </si>
  <si>
    <t>Изречена заштитна мера без казне</t>
  </si>
  <si>
    <t>Опомена</t>
  </si>
  <si>
    <t>Новчане казне</t>
  </si>
  <si>
    <t>Затвор</t>
  </si>
  <si>
    <t>Новчана казна и затвор</t>
  </si>
  <si>
    <t>Рад у јавном интересу</t>
  </si>
  <si>
    <t>Друга казна и рад у јав. Интересу</t>
  </si>
  <si>
    <t>Казнени поени</t>
  </si>
  <si>
    <t>Друга казна и казнени поени</t>
  </si>
  <si>
    <t>Одузимање предмета</t>
  </si>
  <si>
    <t>Забрана вршења делатности</t>
  </si>
  <si>
    <t>Забрана правном  лицу вршење одређених делат</t>
  </si>
  <si>
    <t>Забрана одговор. лицу да врши одређене посл.</t>
  </si>
  <si>
    <t>Забрана управљања моторним возилом</t>
  </si>
  <si>
    <t>Обавезно лечење алкохол. и наркомана</t>
  </si>
  <si>
    <t>Забрана приступа</t>
  </si>
  <si>
    <t>Јаво објављивање пресуде</t>
  </si>
  <si>
    <t>Удаљење странаца</t>
  </si>
  <si>
    <t>Свега пунолетних лица</t>
  </si>
  <si>
    <t>Од тога страних држављана</t>
  </si>
  <si>
    <t>До 10.000</t>
  </si>
  <si>
    <t>До 15 дана</t>
  </si>
  <si>
    <t>Од 15-30 дана</t>
  </si>
  <si>
    <t>Преко 30 дана</t>
  </si>
  <si>
    <t>О MAЛОЛЕТНИМ ЛИЦИМА ПРАВОСНАЖНО КАЖЊЕНИМ ЗА ПРЕКШАЈЕ</t>
  </si>
  <si>
    <t xml:space="preserve">ПРЕКРШАЈНИ СУД  ПОЖЕГА  </t>
  </si>
  <si>
    <t>У извештајном периоду од 01.01.2015. до 31.12. 2015. године</t>
  </si>
  <si>
    <t>Образац П11</t>
  </si>
  <si>
    <t>Бр. лица којима је изречена санкција</t>
  </si>
  <si>
    <t>Васпитна мера</t>
  </si>
  <si>
    <t>Изречена казна</t>
  </si>
  <si>
    <t>Заштитна мера уз казну - васпитну меру</t>
  </si>
  <si>
    <t>Посебне обавезе</t>
  </si>
  <si>
    <t>Изречене заштитне мере без казне</t>
  </si>
  <si>
    <t>Ночана казна</t>
  </si>
  <si>
    <t>Друга казна и рад у јавном интересу</t>
  </si>
  <si>
    <t>Млађи малолетник</t>
  </si>
  <si>
    <t>Старији малолетник</t>
  </si>
  <si>
    <t>Укор</t>
  </si>
  <si>
    <t>Друга васпитна мера (посебне обавезе)</t>
  </si>
  <si>
    <t>Обавезно лечење алкохоличара</t>
  </si>
  <si>
    <t>Друге мере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</si>
</sst>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_D_i_n_."/>
    <numFmt numFmtId="165" formatCode="d/m/yy;@"/>
    <numFmt numFmtId="166" formatCode="dd/mm/yyyy;@"/>
    <numFmt numFmtId="167" formatCode="h:mm:ss;@"/>
    <numFmt numFmtId="168" formatCode="[$-C1A]d/\ mmmm\ yyyy;@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7"/>
      <color indexed="8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6"/>
      <color indexed="8"/>
      <name val="Times New Roman"/>
      <family val="1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Times New Roman"/>
      <family val="1"/>
    </font>
    <font>
      <b/>
      <sz val="36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10"/>
      <name val="Times New Roman"/>
      <family val="1"/>
    </font>
    <font>
      <b/>
      <sz val="48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28"/>
      <color theme="1"/>
      <name val="Times New Roman"/>
      <family val="1"/>
    </font>
    <font>
      <b/>
      <sz val="28"/>
      <color theme="1"/>
      <name val="Times New Roman"/>
      <family val="1"/>
    </font>
    <font>
      <b/>
      <sz val="36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48"/>
      <color theme="1"/>
      <name val="Times New Roman"/>
      <family val="1"/>
    </font>
    <font>
      <sz val="36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 style="medium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thick"/>
      <right style="thick"/>
      <top style="double"/>
      <bottom style="double"/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thick"/>
      <right style="thick"/>
      <top style="thick"/>
      <bottom style="double"/>
    </border>
    <border>
      <left/>
      <right style="double"/>
      <top style="thick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thick"/>
      <right style="thick"/>
      <top style="double"/>
      <bottom style="thick"/>
    </border>
    <border>
      <left/>
      <right style="double"/>
      <top style="double"/>
      <bottom style="thick"/>
    </border>
    <border>
      <left style="medium"/>
      <right style="medium"/>
      <top style="medium"/>
      <bottom style="thick"/>
    </border>
    <border>
      <left/>
      <right style="medium"/>
      <top style="medium"/>
      <bottom style="thick"/>
    </border>
    <border>
      <left/>
      <right/>
      <top style="medium"/>
      <bottom style="thick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ck"/>
      <right style="medium"/>
      <top style="medium"/>
      <bottom/>
    </border>
    <border diagonalUp="1">
      <left style="thick"/>
      <right style="medium"/>
      <top style="thick"/>
      <bottom style="medium"/>
      <diagonal style="thin"/>
    </border>
    <border diagonalUp="1">
      <left style="medium"/>
      <right style="medium"/>
      <top style="thick"/>
      <bottom style="medium"/>
      <diagonal style="thin"/>
    </border>
    <border diagonalUp="1">
      <left style="medium"/>
      <right style="thick"/>
      <top style="thick"/>
      <bottom style="medium"/>
      <diagonal style="thin"/>
    </border>
    <border>
      <left style="thick"/>
      <right style="medium"/>
      <top/>
      <bottom style="medium"/>
    </border>
    <border>
      <left style="medium"/>
      <right/>
      <top/>
      <bottom style="medium"/>
    </border>
    <border diagonalUp="1">
      <left style="thick"/>
      <right style="medium"/>
      <top/>
      <bottom style="medium"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 style="thick"/>
      <top/>
      <bottom style="medium"/>
      <diagonal style="thin"/>
    </border>
    <border diagonalUp="1">
      <left style="thick"/>
      <right style="medium"/>
      <top style="medium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thick"/>
      <top style="medium"/>
      <bottom style="medium"/>
      <diagonal style="thin"/>
    </border>
    <border diagonalUp="1">
      <left style="thick"/>
      <right style="medium"/>
      <top style="medium"/>
      <bottom style="thick"/>
      <diagonal style="thin"/>
    </border>
    <border diagonalUp="1">
      <left style="medium"/>
      <right style="medium"/>
      <top style="medium"/>
      <bottom style="thick"/>
      <diagonal style="thin"/>
    </border>
    <border diagonalUp="1">
      <left style="medium"/>
      <right style="thick"/>
      <top style="medium"/>
      <bottom style="thick"/>
      <diagonal style="thin"/>
    </border>
    <border>
      <left style="double"/>
      <right/>
      <top style="thick"/>
      <bottom style="double"/>
    </border>
    <border>
      <left style="double"/>
      <right/>
      <top style="double"/>
      <bottom style="double"/>
    </border>
    <border>
      <left style="double"/>
      <right/>
      <top style="double"/>
      <bottom style="thick"/>
    </border>
    <border>
      <left style="double"/>
      <right style="thick"/>
      <top style="double"/>
      <bottom style="double"/>
    </border>
    <border>
      <left style="double"/>
      <right style="thick"/>
      <top style="double"/>
      <bottom style="thick"/>
    </border>
    <border>
      <left style="medium"/>
      <right style="thick"/>
      <top/>
      <bottom style="thick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ck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thick"/>
      <right style="medium"/>
      <top/>
      <bottom style="medium">
        <color indexed="8"/>
      </bottom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/>
      <bottom style="medium">
        <color indexed="8"/>
      </bottom>
    </border>
    <border>
      <left/>
      <right style="thick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thick"/>
      <top style="medium">
        <color indexed="8"/>
      </top>
      <bottom/>
    </border>
    <border>
      <left style="medium"/>
      <right style="thick"/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2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horizontal="center" vertical="center" textRotation="90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0" fontId="2" fillId="0" borderId="0" xfId="0" applyNumberFormat="1" applyFont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10" xfId="0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 applyProtection="1">
      <alignment horizontal="center" vertical="center" textRotation="90" wrapText="1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12" xfId="0" applyFont="1" applyFill="1" applyBorder="1" applyAlignment="1" applyProtection="1">
      <alignment horizontal="center" wrapText="1"/>
      <protection hidden="1"/>
    </xf>
    <xf numFmtId="0" fontId="2" fillId="0" borderId="14" xfId="0" applyFont="1" applyFill="1" applyBorder="1" applyAlignment="1" applyProtection="1">
      <alignment horizontal="center" wrapText="1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wrapText="1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wrapText="1"/>
      <protection hidden="1"/>
    </xf>
    <xf numFmtId="1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1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68" fontId="4" fillId="0" borderId="0" xfId="0" applyNumberFormat="1" applyFont="1" applyAlignment="1" applyProtection="1">
      <alignment/>
      <protection hidden="1"/>
    </xf>
    <xf numFmtId="167" fontId="2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 applyProtection="1">
      <alignment/>
      <protection hidden="1"/>
    </xf>
    <xf numFmtId="0" fontId="5" fillId="33" borderId="35" xfId="0" applyFont="1" applyFill="1" applyBorder="1" applyAlignment="1" applyProtection="1">
      <alignment horizontal="center" vertical="center" wrapText="1"/>
      <protection hidden="1"/>
    </xf>
    <xf numFmtId="0" fontId="5" fillId="33" borderId="36" xfId="0" applyFont="1" applyFill="1" applyBorder="1" applyAlignment="1" applyProtection="1">
      <alignment horizontal="center" vertical="center" wrapText="1"/>
      <protection hidden="1"/>
    </xf>
    <xf numFmtId="0" fontId="5" fillId="33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textRotation="90"/>
      <protection hidden="1"/>
    </xf>
    <xf numFmtId="0" fontId="6" fillId="0" borderId="38" xfId="0" applyFont="1" applyBorder="1" applyAlignment="1" applyProtection="1">
      <alignment horizontal="center" textRotation="90"/>
      <protection hidden="1"/>
    </xf>
    <xf numFmtId="0" fontId="3" fillId="0" borderId="38" xfId="0" applyFont="1" applyBorder="1" applyAlignment="1" applyProtection="1">
      <alignment horizontal="center" textRotation="90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166" fontId="2" fillId="0" borderId="0" xfId="0" applyNumberFormat="1" applyFont="1" applyAlignment="1" applyProtection="1">
      <alignment/>
      <protection hidden="1"/>
    </xf>
    <xf numFmtId="168" fontId="4" fillId="0" borderId="0" xfId="0" applyNumberFormat="1" applyFont="1" applyFill="1" applyAlignment="1" applyProtection="1">
      <alignment horizontal="left"/>
      <protection hidden="1"/>
    </xf>
    <xf numFmtId="0" fontId="13" fillId="33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 vertical="center" textRotation="90" wrapText="1"/>
      <protection hidden="1"/>
    </xf>
    <xf numFmtId="0" fontId="2" fillId="0" borderId="10" xfId="0" applyFont="1" applyFill="1" applyBorder="1" applyAlignment="1" applyProtection="1">
      <alignment horizontal="center" vertical="center" textRotation="90" wrapText="1"/>
      <protection hidden="1"/>
    </xf>
    <xf numFmtId="0" fontId="5" fillId="33" borderId="12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wrapText="1"/>
      <protection hidden="1"/>
    </xf>
    <xf numFmtId="0" fontId="3" fillId="0" borderId="15" xfId="0" applyFont="1" applyBorder="1" applyAlignment="1" applyProtection="1">
      <alignment horizontal="center" vertical="center" textRotation="90"/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0" fontId="13" fillId="33" borderId="13" xfId="0" applyFont="1" applyFill="1" applyBorder="1" applyAlignment="1" applyProtection="1">
      <alignment horizontal="center" wrapText="1"/>
      <protection hidden="1"/>
    </xf>
    <xf numFmtId="0" fontId="14" fillId="33" borderId="13" xfId="0" applyFont="1" applyFill="1" applyBorder="1" applyAlignment="1" applyProtection="1">
      <alignment horizontal="center" wrapText="1"/>
      <protection hidden="1"/>
    </xf>
    <xf numFmtId="0" fontId="6" fillId="0" borderId="15" xfId="0" applyFont="1" applyBorder="1" applyAlignment="1" applyProtection="1">
      <alignment horizontal="center" vertical="center" textRotation="90"/>
      <protection hidden="1"/>
    </xf>
    <xf numFmtId="0" fontId="3" fillId="0" borderId="15" xfId="0" applyFont="1" applyBorder="1" applyAlignment="1" applyProtection="1">
      <alignment horizontal="center" textRotation="90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 locked="0"/>
    </xf>
    <xf numFmtId="0" fontId="4" fillId="34" borderId="39" xfId="0" applyFont="1" applyFill="1" applyBorder="1" applyAlignment="1" applyProtection="1">
      <alignment horizontal="center" vertical="center"/>
      <protection hidden="1"/>
    </xf>
    <xf numFmtId="0" fontId="3" fillId="34" borderId="39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8" fillId="34" borderId="16" xfId="0" applyFont="1" applyFill="1" applyBorder="1" applyAlignment="1" applyProtection="1">
      <alignment horizontal="center" vertical="center"/>
      <protection hidden="1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1" fontId="4" fillId="34" borderId="18" xfId="0" applyNumberFormat="1" applyFont="1" applyFill="1" applyBorder="1" applyAlignment="1" applyProtection="1">
      <alignment horizontal="center" vertical="center"/>
      <protection hidden="1"/>
    </xf>
    <xf numFmtId="10" fontId="4" fillId="34" borderId="18" xfId="0" applyNumberFormat="1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/>
    </xf>
    <xf numFmtId="1" fontId="4" fillId="34" borderId="15" xfId="0" applyNumberFormat="1" applyFont="1" applyFill="1" applyBorder="1" applyAlignment="1" applyProtection="1">
      <alignment horizontal="center" vertical="center"/>
      <protection/>
    </xf>
    <xf numFmtId="10" fontId="4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164" fontId="3" fillId="34" borderId="16" xfId="0" applyNumberFormat="1" applyFont="1" applyFill="1" applyBorder="1" applyAlignment="1" applyProtection="1">
      <alignment horizontal="center" vertical="distributed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10" fontId="2" fillId="34" borderId="4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5" fillId="0" borderId="12" xfId="0" applyFont="1" applyBorder="1" applyAlignment="1" applyProtection="1">
      <alignment horizontal="center" wrapText="1"/>
      <protection hidden="1"/>
    </xf>
    <xf numFmtId="0" fontId="5" fillId="0" borderId="13" xfId="0" applyFont="1" applyBorder="1" applyAlignment="1" applyProtection="1">
      <alignment horizontal="center" wrapText="1"/>
      <protection hidden="1"/>
    </xf>
    <xf numFmtId="0" fontId="5" fillId="0" borderId="13" xfId="0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left" vertical="center"/>
      <protection hidden="1"/>
    </xf>
    <xf numFmtId="0" fontId="2" fillId="34" borderId="43" xfId="0" applyFont="1" applyFill="1" applyBorder="1" applyAlignment="1" applyProtection="1">
      <alignment horizontal="center" vertical="center"/>
      <protection hidden="1"/>
    </xf>
    <xf numFmtId="0" fontId="2" fillId="34" borderId="43" xfId="0" applyFont="1" applyFill="1" applyBorder="1" applyAlignment="1" applyProtection="1">
      <alignment horizontal="center" vertical="center"/>
      <protection hidden="1"/>
    </xf>
    <xf numFmtId="0" fontId="2" fillId="34" borderId="44" xfId="0" applyFont="1" applyFill="1" applyBorder="1" applyAlignment="1" applyProtection="1">
      <alignment horizontal="center" vertical="center"/>
      <protection hidden="1"/>
    </xf>
    <xf numFmtId="10" fontId="2" fillId="0" borderId="43" xfId="0" applyNumberFormat="1" applyFont="1" applyFill="1" applyBorder="1" applyAlignment="1" applyProtection="1">
      <alignment horizontal="center" vertical="center"/>
      <protection hidden="1"/>
    </xf>
    <xf numFmtId="9" fontId="2" fillId="0" borderId="43" xfId="0" applyNumberFormat="1" applyFont="1" applyFill="1" applyBorder="1" applyAlignment="1" applyProtection="1">
      <alignment horizontal="center" vertical="center"/>
      <protection hidden="1"/>
    </xf>
    <xf numFmtId="9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left" vertical="center"/>
      <protection hidden="1"/>
    </xf>
    <xf numFmtId="0" fontId="2" fillId="34" borderId="46" xfId="0" applyFont="1" applyFill="1" applyBorder="1" applyAlignment="1" applyProtection="1">
      <alignment horizontal="center" vertical="center"/>
      <protection hidden="1"/>
    </xf>
    <xf numFmtId="0" fontId="2" fillId="34" borderId="46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9" fontId="2" fillId="0" borderId="46" xfId="0" applyNumberFormat="1" applyFont="1" applyFill="1" applyBorder="1" applyAlignment="1" applyProtection="1">
      <alignment horizontal="center" vertical="center"/>
      <protection hidden="1"/>
    </xf>
    <xf numFmtId="10" fontId="2" fillId="0" borderId="46" xfId="0" applyNumberFormat="1" applyFont="1" applyFill="1" applyBorder="1" applyAlignment="1" applyProtection="1">
      <alignment horizontal="center" vertical="center"/>
      <protection hidden="1"/>
    </xf>
    <xf numFmtId="9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left" vertical="center"/>
      <protection hidden="1"/>
    </xf>
    <xf numFmtId="0" fontId="2" fillId="34" borderId="35" xfId="0" applyFont="1" applyFill="1" applyBorder="1" applyAlignment="1" applyProtection="1">
      <alignment horizontal="center" vertical="center"/>
      <protection hidden="1"/>
    </xf>
    <xf numFmtId="0" fontId="2" fillId="34" borderId="35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9" fontId="2" fillId="0" borderId="35" xfId="0" applyNumberFormat="1" applyFont="1" applyFill="1" applyBorder="1" applyAlignment="1" applyProtection="1">
      <alignment horizontal="center" vertical="center"/>
      <protection hidden="1"/>
    </xf>
    <xf numFmtId="10" fontId="2" fillId="0" borderId="35" xfId="0" applyNumberFormat="1" applyFont="1" applyFill="1" applyBorder="1" applyAlignment="1" applyProtection="1">
      <alignment horizontal="center" vertical="center"/>
      <protection hidden="1"/>
    </xf>
    <xf numFmtId="9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43" xfId="0" applyFont="1" applyFill="1" applyBorder="1" applyAlignment="1" applyProtection="1">
      <alignment horizontal="center" vertical="center"/>
      <protection hidden="1" locked="0"/>
    </xf>
    <xf numFmtId="0" fontId="2" fillId="0" borderId="19" xfId="0" applyFont="1" applyFill="1" applyBorder="1" applyAlignment="1" applyProtection="1">
      <alignment horizontal="center" vertical="center"/>
      <protection hidden="1" locked="0"/>
    </xf>
    <xf numFmtId="0" fontId="2" fillId="0" borderId="46" xfId="0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 applyProtection="1">
      <alignment horizontal="center" vertical="center"/>
      <protection hidden="1" locked="0"/>
    </xf>
    <xf numFmtId="0" fontId="2" fillId="0" borderId="35" xfId="0" applyFont="1" applyFill="1" applyBorder="1" applyAlignment="1" applyProtection="1">
      <alignment horizontal="center" vertical="center"/>
      <protection hidden="1" locked="0"/>
    </xf>
    <xf numFmtId="0" fontId="2" fillId="0" borderId="48" xfId="0" applyFont="1" applyFill="1" applyBorder="1" applyAlignment="1" applyProtection="1">
      <alignment horizontal="center" vertical="center"/>
      <protection hidden="1" locked="0"/>
    </xf>
    <xf numFmtId="0" fontId="15" fillId="0" borderId="14" xfId="0" applyFont="1" applyBorder="1" applyAlignment="1" applyProtection="1">
      <alignment horizontal="center" wrapText="1"/>
      <protection hidden="1"/>
    </xf>
    <xf numFmtId="0" fontId="15" fillId="33" borderId="3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textRotation="90" wrapText="1"/>
      <protection hidden="1"/>
    </xf>
    <xf numFmtId="0" fontId="2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 applyProtection="1">
      <alignment horizontal="center" vertical="center" textRotation="90" wrapText="1"/>
      <protection hidden="1"/>
    </xf>
    <xf numFmtId="0" fontId="9" fillId="0" borderId="49" xfId="0" applyFont="1" applyBorder="1" applyAlignment="1" applyProtection="1">
      <alignment horizontal="center" vertical="center" wrapText="1"/>
      <protection hidden="1"/>
    </xf>
    <xf numFmtId="0" fontId="8" fillId="34" borderId="15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2" fillId="0" borderId="40" xfId="0" applyFont="1" applyBorder="1" applyAlignment="1" applyProtection="1">
      <alignment horizontal="center" vertical="center"/>
      <protection hidden="1" locked="0"/>
    </xf>
    <xf numFmtId="168" fontId="4" fillId="0" borderId="0" xfId="0" applyNumberFormat="1" applyFont="1" applyFill="1" applyAlignment="1" applyProtection="1">
      <alignment/>
      <protection hidden="1"/>
    </xf>
    <xf numFmtId="0" fontId="8" fillId="0" borderId="49" xfId="0" applyFont="1" applyBorder="1" applyAlignment="1" applyProtection="1">
      <alignment horizontal="center" vertical="center" wrapText="1"/>
      <protection hidden="1"/>
    </xf>
    <xf numFmtId="0" fontId="8" fillId="0" borderId="50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52" xfId="0" applyFont="1" applyBorder="1" applyAlignment="1" applyProtection="1">
      <alignment horizontal="center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0" fontId="8" fillId="0" borderId="57" xfId="0" applyFont="1" applyBorder="1" applyAlignment="1" applyProtection="1">
      <alignment horizontal="left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 textRotation="90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/>
    </xf>
    <xf numFmtId="1" fontId="2" fillId="0" borderId="68" xfId="0" applyNumberFormat="1" applyFont="1" applyFill="1" applyBorder="1" applyAlignment="1" applyProtection="1">
      <alignment horizontal="center" vertical="center"/>
      <protection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/>
    </xf>
    <xf numFmtId="2" fontId="4" fillId="34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70" xfId="0" applyNumberFormat="1" applyFont="1" applyFill="1" applyBorder="1" applyAlignment="1" applyProtection="1">
      <alignment horizontal="center" vertical="center"/>
      <protection/>
    </xf>
    <xf numFmtId="2" fontId="2" fillId="0" borderId="70" xfId="0" applyNumberFormat="1" applyFont="1" applyFill="1" applyBorder="1" applyAlignment="1" applyProtection="1">
      <alignment horizontal="center" vertical="center"/>
      <protection hidden="1"/>
    </xf>
    <xf numFmtId="2" fontId="2" fillId="0" borderId="7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2" fillId="0" borderId="19" xfId="0" applyFont="1" applyFill="1" applyBorder="1" applyAlignment="1" applyProtection="1">
      <alignment horizontal="center" vertical="center"/>
      <protection hidden="1" locked="0"/>
    </xf>
    <xf numFmtId="2" fontId="4" fillId="35" borderId="18" xfId="0" applyNumberFormat="1" applyFont="1" applyFill="1" applyBorder="1" applyAlignment="1" applyProtection="1">
      <alignment horizontal="center" vertical="center"/>
      <protection hidden="1"/>
    </xf>
    <xf numFmtId="0" fontId="2" fillId="35" borderId="39" xfId="0" applyFont="1" applyFill="1" applyBorder="1" applyAlignment="1" applyProtection="1">
      <alignment horizontal="center" vertical="center"/>
      <protection hidden="1" locked="0"/>
    </xf>
    <xf numFmtId="0" fontId="2" fillId="35" borderId="16" xfId="0" applyFont="1" applyFill="1" applyBorder="1" applyAlignment="1" applyProtection="1">
      <alignment horizontal="center" vertical="center"/>
      <protection hidden="1" locked="0"/>
    </xf>
    <xf numFmtId="0" fontId="2" fillId="35" borderId="16" xfId="0" applyFont="1" applyFill="1" applyBorder="1" applyAlignment="1" applyProtection="1">
      <alignment horizontal="center" vertical="center"/>
      <protection hidden="1" locked="0"/>
    </xf>
    <xf numFmtId="0" fontId="3" fillId="35" borderId="40" xfId="0" applyFont="1" applyFill="1" applyBorder="1" applyAlignment="1" applyProtection="1">
      <alignment horizontal="center" vertical="center"/>
      <protection hidden="1" locked="0"/>
    </xf>
    <xf numFmtId="0" fontId="2" fillId="35" borderId="39" xfId="0" applyFont="1" applyFill="1" applyBorder="1" applyAlignment="1" applyProtection="1">
      <alignment horizontal="center" vertical="center"/>
      <protection hidden="1" locked="0"/>
    </xf>
    <xf numFmtId="0" fontId="2" fillId="35" borderId="72" xfId="0" applyFont="1" applyFill="1" applyBorder="1" applyAlignment="1" applyProtection="1">
      <alignment horizontal="center" vertical="center"/>
      <protection hidden="1" locked="0"/>
    </xf>
    <xf numFmtId="0" fontId="2" fillId="35" borderId="72" xfId="0" applyFont="1" applyFill="1" applyBorder="1" applyAlignment="1" applyProtection="1">
      <alignment horizontal="center" vertical="center"/>
      <protection hidden="1" locked="0"/>
    </xf>
    <xf numFmtId="0" fontId="3" fillId="35" borderId="39" xfId="0" applyFont="1" applyFill="1" applyBorder="1" applyAlignment="1" applyProtection="1">
      <alignment horizontal="center" vertical="center"/>
      <protection hidden="1" locked="0"/>
    </xf>
    <xf numFmtId="0" fontId="3" fillId="35" borderId="72" xfId="0" applyFont="1" applyFill="1" applyBorder="1" applyAlignment="1" applyProtection="1">
      <alignment horizontal="center" vertical="center"/>
      <protection hidden="1" locked="0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72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73" fillId="0" borderId="11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46" xfId="0" applyFont="1" applyBorder="1" applyAlignment="1">
      <alignment horizontal="center" vertical="center" wrapText="1"/>
    </xf>
    <xf numFmtId="0" fontId="74" fillId="0" borderId="73" xfId="0" applyFont="1" applyBorder="1" applyAlignment="1">
      <alignment horizontal="center" vertical="center" wrapText="1"/>
    </xf>
    <xf numFmtId="0" fontId="74" fillId="0" borderId="74" xfId="0" applyFont="1" applyBorder="1" applyAlignment="1">
      <alignment horizontal="center" vertical="center" wrapText="1"/>
    </xf>
    <xf numFmtId="0" fontId="74" fillId="0" borderId="75" xfId="0" applyFont="1" applyBorder="1" applyAlignment="1">
      <alignment horizontal="center" vertical="center" wrapText="1"/>
    </xf>
    <xf numFmtId="0" fontId="74" fillId="0" borderId="76" xfId="0" applyFont="1" applyBorder="1" applyAlignment="1">
      <alignment horizontal="center" vertical="center"/>
    </xf>
    <xf numFmtId="0" fontId="75" fillId="0" borderId="77" xfId="0" applyFont="1" applyBorder="1" applyAlignment="1">
      <alignment horizontal="center" vertical="center"/>
    </xf>
    <xf numFmtId="0" fontId="75" fillId="0" borderId="78" xfId="0" applyFont="1" applyBorder="1" applyAlignment="1">
      <alignment horizontal="center" vertical="center"/>
    </xf>
    <xf numFmtId="0" fontId="75" fillId="0" borderId="79" xfId="0" applyFont="1" applyBorder="1" applyAlignment="1">
      <alignment horizontal="center" vertical="center"/>
    </xf>
    <xf numFmtId="0" fontId="3" fillId="35" borderId="16" xfId="0" applyFont="1" applyFill="1" applyBorder="1" applyAlignment="1" applyProtection="1">
      <alignment horizontal="center" vertical="center"/>
      <protection hidden="1" locked="0"/>
    </xf>
    <xf numFmtId="0" fontId="2" fillId="35" borderId="43" xfId="0" applyFont="1" applyFill="1" applyBorder="1" applyAlignment="1" applyProtection="1">
      <alignment horizontal="center" vertical="center"/>
      <protection hidden="1" locked="0"/>
    </xf>
    <xf numFmtId="0" fontId="2" fillId="35" borderId="46" xfId="0" applyFont="1" applyFill="1" applyBorder="1" applyAlignment="1" applyProtection="1">
      <alignment horizontal="center" vertical="center"/>
      <protection hidden="1" locked="0"/>
    </xf>
    <xf numFmtId="0" fontId="2" fillId="35" borderId="46" xfId="0" applyFont="1" applyFill="1" applyBorder="1" applyAlignment="1" applyProtection="1">
      <alignment horizontal="center" vertical="center"/>
      <protection hidden="1" locked="0"/>
    </xf>
    <xf numFmtId="0" fontId="2" fillId="35" borderId="35" xfId="0" applyFont="1" applyFill="1" applyBorder="1" applyAlignment="1" applyProtection="1">
      <alignment horizontal="center" vertical="center"/>
      <protection hidden="1" locked="0"/>
    </xf>
    <xf numFmtId="0" fontId="2" fillId="35" borderId="80" xfId="0" applyFont="1" applyFill="1" applyBorder="1" applyAlignment="1" applyProtection="1">
      <alignment horizontal="center" vertical="center"/>
      <protection hidden="1" locked="0"/>
    </xf>
    <xf numFmtId="0" fontId="2" fillId="35" borderId="81" xfId="0" applyFont="1" applyFill="1" applyBorder="1" applyAlignment="1" applyProtection="1">
      <alignment horizontal="center" vertical="center"/>
      <protection hidden="1" locked="0"/>
    </xf>
    <xf numFmtId="0" fontId="2" fillId="35" borderId="81" xfId="0" applyFont="1" applyFill="1" applyBorder="1" applyAlignment="1" applyProtection="1">
      <alignment horizontal="center" vertical="center"/>
      <protection hidden="1" locked="0"/>
    </xf>
    <xf numFmtId="0" fontId="2" fillId="35" borderId="36" xfId="0" applyFont="1" applyFill="1" applyBorder="1" applyAlignment="1" applyProtection="1">
      <alignment horizontal="center" vertical="center"/>
      <protection hidden="1" locked="0"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 applyProtection="1">
      <alignment horizontal="center" vertical="center"/>
      <protection hidden="1"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67" xfId="0" applyFont="1" applyFill="1" applyBorder="1" applyAlignment="1" applyProtection="1">
      <alignment horizontal="center" vertical="center"/>
      <protection/>
    </xf>
    <xf numFmtId="0" fontId="2" fillId="35" borderId="68" xfId="0" applyFont="1" applyFill="1" applyBorder="1" applyAlignment="1" applyProtection="1">
      <alignment horizontal="center" vertical="center"/>
      <protection/>
    </xf>
    <xf numFmtId="0" fontId="2" fillId="35" borderId="68" xfId="0" applyFont="1" applyFill="1" applyBorder="1" applyAlignment="1" applyProtection="1">
      <alignment horizontal="center" vertical="center"/>
      <protection hidden="1"/>
    </xf>
    <xf numFmtId="0" fontId="2" fillId="35" borderId="69" xfId="0" applyFont="1" applyFill="1" applyBorder="1" applyAlignment="1" applyProtection="1">
      <alignment horizontal="center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horizontal="center" vertical="center"/>
      <protection hidden="1"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76" fillId="0" borderId="0" xfId="55" applyFont="1">
      <alignment/>
      <protection/>
    </xf>
    <xf numFmtId="0" fontId="77" fillId="0" borderId="0" xfId="55" applyFont="1">
      <alignment/>
      <protection/>
    </xf>
    <xf numFmtId="0" fontId="25" fillId="0" borderId="82" xfId="55" applyFont="1" applyBorder="1" applyAlignment="1">
      <alignment horizontal="center"/>
      <protection/>
    </xf>
    <xf numFmtId="0" fontId="78" fillId="0" borderId="82" xfId="55" applyFont="1" applyBorder="1" applyAlignment="1">
      <alignment horizontal="center"/>
      <protection/>
    </xf>
    <xf numFmtId="0" fontId="79" fillId="0" borderId="82" xfId="55" applyFont="1" applyBorder="1" applyAlignment="1" applyProtection="1">
      <alignment horizontal="center" vertical="center"/>
      <protection locked="0"/>
    </xf>
    <xf numFmtId="0" fontId="79" fillId="0" borderId="82" xfId="55" applyFont="1" applyBorder="1" applyAlignment="1">
      <alignment horizontal="center" vertical="center"/>
      <protection/>
    </xf>
    <xf numFmtId="0" fontId="74" fillId="0" borderId="82" xfId="55" applyFont="1" applyBorder="1" applyAlignment="1">
      <alignment horizontal="center" vertical="center"/>
      <protection/>
    </xf>
    <xf numFmtId="0" fontId="80" fillId="0" borderId="82" xfId="55" applyFont="1" applyBorder="1" applyAlignment="1">
      <alignment horizontal="center" vertical="center"/>
      <protection/>
    </xf>
    <xf numFmtId="0" fontId="72" fillId="0" borderId="0" xfId="55" applyFont="1" applyBorder="1">
      <alignment/>
      <protection/>
    </xf>
    <xf numFmtId="0" fontId="0" fillId="0" borderId="0" xfId="55">
      <alignment/>
      <protection/>
    </xf>
    <xf numFmtId="0" fontId="81" fillId="0" borderId="0" xfId="55" applyFont="1">
      <alignment/>
      <protection/>
    </xf>
    <xf numFmtId="0" fontId="82" fillId="0" borderId="0" xfId="55" applyFont="1">
      <alignment/>
      <protection/>
    </xf>
    <xf numFmtId="0" fontId="0" fillId="0" borderId="0" xfId="56">
      <alignment/>
      <protection/>
    </xf>
    <xf numFmtId="0" fontId="83" fillId="0" borderId="0" xfId="56" applyFont="1">
      <alignment/>
      <protection/>
    </xf>
    <xf numFmtId="0" fontId="82" fillId="0" borderId="0" xfId="56" applyFont="1">
      <alignment/>
      <protection/>
    </xf>
    <xf numFmtId="0" fontId="82" fillId="0" borderId="0" xfId="56" applyFont="1" applyBorder="1">
      <alignment/>
      <protection/>
    </xf>
    <xf numFmtId="0" fontId="34" fillId="0" borderId="82" xfId="56" applyFont="1" applyBorder="1" applyAlignment="1">
      <alignment horizontal="center" vertical="center"/>
      <protection/>
    </xf>
    <xf numFmtId="0" fontId="35" fillId="0" borderId="82" xfId="56" applyFont="1" applyBorder="1" applyAlignment="1">
      <alignment horizontal="center" vertical="center"/>
      <protection/>
    </xf>
    <xf numFmtId="0" fontId="36" fillId="0" borderId="0" xfId="56" applyFont="1" applyFill="1" applyBorder="1" applyAlignment="1">
      <alignment horizontal="center"/>
      <protection/>
    </xf>
    <xf numFmtId="0" fontId="78" fillId="0" borderId="82" xfId="56" applyFont="1" applyBorder="1" applyAlignment="1">
      <alignment horizontal="center" vertical="center"/>
      <protection/>
    </xf>
    <xf numFmtId="0" fontId="80" fillId="0" borderId="82" xfId="56" applyFont="1" applyBorder="1" applyAlignment="1" applyProtection="1">
      <alignment horizontal="center" vertical="center"/>
      <protection locked="0"/>
    </xf>
    <xf numFmtId="0" fontId="80" fillId="0" borderId="82" xfId="56" applyFont="1" applyBorder="1" applyAlignment="1">
      <alignment horizontal="center" vertical="center"/>
      <protection/>
    </xf>
    <xf numFmtId="0" fontId="84" fillId="0" borderId="82" xfId="56" applyFont="1" applyBorder="1" applyAlignment="1">
      <alignment horizontal="center" vertical="center"/>
      <protection/>
    </xf>
    <xf numFmtId="0" fontId="85" fillId="0" borderId="0" xfId="56" applyFont="1">
      <alignment/>
      <protection/>
    </xf>
    <xf numFmtId="14" fontId="81" fillId="0" borderId="0" xfId="56" applyNumberFormat="1" applyFont="1" applyAlignment="1">
      <alignment horizontal="left"/>
      <protection/>
    </xf>
    <xf numFmtId="0" fontId="76" fillId="0" borderId="0" xfId="57" applyFont="1">
      <alignment/>
      <protection/>
    </xf>
    <xf numFmtId="0" fontId="77" fillId="0" borderId="0" xfId="57" applyFont="1">
      <alignment/>
      <protection/>
    </xf>
    <xf numFmtId="0" fontId="0" fillId="0" borderId="0" xfId="57">
      <alignment/>
      <protection/>
    </xf>
    <xf numFmtId="0" fontId="36" fillId="0" borderId="82" xfId="57" applyFont="1" applyBorder="1" applyAlignment="1">
      <alignment horizontal="center"/>
      <protection/>
    </xf>
    <xf numFmtId="0" fontId="85" fillId="0" borderId="82" xfId="57" applyFont="1" applyBorder="1" applyAlignment="1">
      <alignment horizontal="center" vertical="center"/>
      <protection/>
    </xf>
    <xf numFmtId="0" fontId="85" fillId="0" borderId="82" xfId="57" applyFont="1" applyBorder="1" applyAlignment="1" applyProtection="1">
      <alignment horizontal="center" vertical="center"/>
      <protection locked="0"/>
    </xf>
    <xf numFmtId="0" fontId="82" fillId="0" borderId="0" xfId="57" applyFont="1">
      <alignment/>
      <protection/>
    </xf>
    <xf numFmtId="0" fontId="81" fillId="0" borderId="0" xfId="57" applyFont="1">
      <alignment/>
      <protection/>
    </xf>
    <xf numFmtId="14" fontId="86" fillId="0" borderId="0" xfId="57" applyNumberFormat="1" applyFont="1" applyAlignment="1">
      <alignment horizontal="left"/>
      <protection/>
    </xf>
    <xf numFmtId="14" fontId="82" fillId="0" borderId="0" xfId="57" applyNumberFormat="1" applyFont="1" applyAlignment="1">
      <alignment horizontal="left"/>
      <protection/>
    </xf>
    <xf numFmtId="14" fontId="87" fillId="0" borderId="0" xfId="55" applyNumberFormat="1" applyFont="1" applyAlignment="1">
      <alignment horizontal="left"/>
      <protection/>
    </xf>
    <xf numFmtId="0" fontId="7" fillId="0" borderId="0" xfId="0" applyFont="1" applyAlignment="1" applyProtection="1">
      <alignment horizontal="center"/>
      <protection hidden="1"/>
    </xf>
    <xf numFmtId="0" fontId="2" fillId="33" borderId="49" xfId="0" applyFont="1" applyFill="1" applyBorder="1" applyAlignment="1" applyProtection="1">
      <alignment horizontal="center" vertical="center" textRotation="90" wrapText="1"/>
      <protection hidden="1"/>
    </xf>
    <xf numFmtId="0" fontId="2" fillId="33" borderId="76" xfId="0" applyFont="1" applyFill="1" applyBorder="1" applyAlignment="1" applyProtection="1">
      <alignment horizontal="center" vertical="center" textRotation="90" wrapText="1"/>
      <protection hidden="1"/>
    </xf>
    <xf numFmtId="0" fontId="2" fillId="33" borderId="49" xfId="0" applyFont="1" applyFill="1" applyBorder="1" applyAlignment="1" applyProtection="1">
      <alignment horizontal="center" vertical="center" textRotation="90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2" fillId="33" borderId="83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textRotation="90" wrapText="1"/>
      <protection hidden="1"/>
    </xf>
    <xf numFmtId="168" fontId="4" fillId="0" borderId="0" xfId="0" applyNumberFormat="1" applyFont="1" applyFill="1" applyAlignment="1" applyProtection="1">
      <alignment horizontal="left"/>
      <protection hidden="1"/>
    </xf>
    <xf numFmtId="0" fontId="2" fillId="33" borderId="50" xfId="0" applyFont="1" applyFill="1" applyBorder="1" applyAlignment="1" applyProtection="1">
      <alignment horizontal="center" vertical="center" textRotation="90" wrapText="1"/>
      <protection hidden="1"/>
    </xf>
    <xf numFmtId="0" fontId="2" fillId="33" borderId="13" xfId="0" applyFont="1" applyFill="1" applyBorder="1" applyAlignment="1" applyProtection="1">
      <alignment horizontal="center" vertical="center" textRotation="90" wrapText="1"/>
      <protection hidden="1"/>
    </xf>
    <xf numFmtId="0" fontId="2" fillId="33" borderId="10" xfId="0" applyFont="1" applyFill="1" applyBorder="1" applyAlignment="1" applyProtection="1">
      <alignment horizontal="center" vertical="center" textRotation="90" wrapText="1"/>
      <protection hidden="1"/>
    </xf>
    <xf numFmtId="0" fontId="2" fillId="33" borderId="84" xfId="0" applyFont="1" applyFill="1" applyBorder="1" applyAlignment="1" applyProtection="1">
      <alignment horizontal="center" vertical="center" wrapText="1"/>
      <protection hidden="1"/>
    </xf>
    <xf numFmtId="0" fontId="2" fillId="33" borderId="85" xfId="0" applyFont="1" applyFill="1" applyBorder="1" applyAlignment="1" applyProtection="1">
      <alignment horizontal="center" vertical="center" wrapText="1"/>
      <protection hidden="1"/>
    </xf>
    <xf numFmtId="0" fontId="2" fillId="33" borderId="8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66" fontId="2" fillId="0" borderId="0" xfId="0" applyNumberFormat="1" applyFont="1" applyFill="1" applyAlignment="1" applyProtection="1">
      <alignment horizontal="left"/>
      <protection hidden="1"/>
    </xf>
    <xf numFmtId="166" fontId="2" fillId="0" borderId="0" xfId="0" applyNumberFormat="1" applyFont="1" applyFill="1" applyAlignment="1" applyProtection="1">
      <alignment horizontal="left"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2" fillId="33" borderId="86" xfId="0" applyFont="1" applyFill="1" applyBorder="1" applyAlignment="1" applyProtection="1">
      <alignment horizontal="center" vertical="center" textRotation="90" wrapText="1"/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85" xfId="0" applyFont="1" applyFill="1" applyBorder="1" applyAlignment="1" applyProtection="1">
      <alignment horizontal="center" vertical="center" wrapText="1"/>
      <protection hidden="1"/>
    </xf>
    <xf numFmtId="0" fontId="2" fillId="0" borderId="8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2" fillId="0" borderId="49" xfId="0" applyFont="1" applyFill="1" applyBorder="1" applyAlignment="1" applyProtection="1">
      <alignment horizontal="center" vertical="center" textRotation="90" wrapText="1"/>
      <protection hidden="1"/>
    </xf>
    <xf numFmtId="0" fontId="2" fillId="0" borderId="76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49" xfId="0" applyFont="1" applyFill="1" applyBorder="1" applyAlignment="1" applyProtection="1">
      <alignment horizontal="center" vertical="center" textRotation="90" wrapText="1"/>
      <protection hidden="1"/>
    </xf>
    <xf numFmtId="0" fontId="4" fillId="0" borderId="87" xfId="0" applyFont="1" applyFill="1" applyBorder="1" applyAlignment="1" applyProtection="1">
      <alignment horizontal="center" vertical="center"/>
      <protection hidden="1"/>
    </xf>
    <xf numFmtId="0" fontId="2" fillId="0" borderId="8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86" xfId="0" applyFont="1" applyFill="1" applyBorder="1" applyAlignment="1" applyProtection="1">
      <alignment horizontal="center" vertical="center" textRotation="90" wrapText="1"/>
      <protection hidden="1"/>
    </xf>
    <xf numFmtId="0" fontId="8" fillId="0" borderId="49" xfId="0" applyFont="1" applyFill="1" applyBorder="1" applyAlignment="1" applyProtection="1">
      <alignment horizontal="center" vertical="center" textRotation="90" wrapText="1"/>
      <protection hidden="1"/>
    </xf>
    <xf numFmtId="0" fontId="8" fillId="0" borderId="12" xfId="0" applyFont="1" applyFill="1" applyBorder="1" applyAlignment="1" applyProtection="1">
      <alignment horizontal="center" vertical="center" textRotation="90" wrapText="1"/>
      <protection hidden="1"/>
    </xf>
    <xf numFmtId="0" fontId="8" fillId="0" borderId="76" xfId="0" applyFont="1" applyFill="1" applyBorder="1" applyAlignment="1" applyProtection="1">
      <alignment horizontal="center" vertical="center" textRotation="90" wrapText="1"/>
      <protection hidden="1"/>
    </xf>
    <xf numFmtId="0" fontId="4" fillId="0" borderId="76" xfId="0" applyFont="1" applyFill="1" applyBorder="1" applyAlignment="1" applyProtection="1">
      <alignment horizontal="center" vertical="center" textRotation="90" wrapText="1"/>
      <protection hidden="1"/>
    </xf>
    <xf numFmtId="0" fontId="4" fillId="0" borderId="89" xfId="0" applyFont="1" applyFill="1" applyBorder="1" applyAlignment="1" applyProtection="1">
      <alignment horizontal="center" vertical="center" textRotation="90" wrapText="1"/>
      <protection hidden="1"/>
    </xf>
    <xf numFmtId="0" fontId="4" fillId="0" borderId="90" xfId="0" applyFont="1" applyFill="1" applyBorder="1" applyAlignment="1" applyProtection="1">
      <alignment horizontal="center" vertical="center" textRotation="90" wrapText="1"/>
      <protection hidden="1"/>
    </xf>
    <xf numFmtId="0" fontId="4" fillId="0" borderId="57" xfId="0" applyFont="1" applyFill="1" applyBorder="1" applyAlignment="1" applyProtection="1">
      <alignment horizontal="center" vertical="center" textRotation="90" wrapText="1"/>
      <protection hidden="1"/>
    </xf>
    <xf numFmtId="0" fontId="8" fillId="0" borderId="91" xfId="0" applyFont="1" applyFill="1" applyBorder="1" applyAlignment="1" applyProtection="1">
      <alignment horizontal="center" vertical="center" textRotation="90" wrapText="1"/>
      <protection hidden="1"/>
    </xf>
    <xf numFmtId="0" fontId="8" fillId="0" borderId="92" xfId="0" applyFont="1" applyFill="1" applyBorder="1" applyAlignment="1" applyProtection="1">
      <alignment horizontal="center" vertical="center" textRotation="90" wrapText="1"/>
      <protection hidden="1"/>
    </xf>
    <xf numFmtId="0" fontId="8" fillId="0" borderId="93" xfId="0" applyFont="1" applyFill="1" applyBorder="1" applyAlignment="1" applyProtection="1">
      <alignment horizontal="center" vertical="center" textRotation="90" wrapText="1"/>
      <protection hidden="1"/>
    </xf>
    <xf numFmtId="0" fontId="8" fillId="0" borderId="52" xfId="0" applyFont="1" applyFill="1" applyBorder="1" applyAlignment="1" applyProtection="1">
      <alignment horizontal="center" vertical="center" textRotation="90" wrapText="1"/>
      <protection hidden="1"/>
    </xf>
    <xf numFmtId="0" fontId="8" fillId="0" borderId="14" xfId="0" applyFont="1" applyFill="1" applyBorder="1" applyAlignment="1" applyProtection="1">
      <alignment horizontal="center" vertical="center" textRotation="90" wrapText="1"/>
      <protection hidden="1"/>
    </xf>
    <xf numFmtId="0" fontId="8" fillId="0" borderId="56" xfId="0" applyFont="1" applyFill="1" applyBorder="1" applyAlignment="1" applyProtection="1">
      <alignment horizontal="center" vertical="center" textRotation="90" wrapText="1"/>
      <protection hidden="1"/>
    </xf>
    <xf numFmtId="0" fontId="2" fillId="0" borderId="94" xfId="0" applyFont="1" applyFill="1" applyBorder="1" applyAlignment="1" applyProtection="1">
      <alignment horizontal="center" vertical="center" textRotation="90"/>
      <protection hidden="1"/>
    </xf>
    <xf numFmtId="0" fontId="2" fillId="0" borderId="14" xfId="0" applyFont="1" applyFill="1" applyBorder="1" applyAlignment="1" applyProtection="1">
      <alignment horizontal="center" vertical="center" textRotation="90"/>
      <protection hidden="1"/>
    </xf>
    <xf numFmtId="0" fontId="2" fillId="0" borderId="56" xfId="0" applyFont="1" applyFill="1" applyBorder="1" applyAlignment="1" applyProtection="1">
      <alignment horizontal="center" vertical="center" textRotation="90"/>
      <protection hidden="1"/>
    </xf>
    <xf numFmtId="0" fontId="2" fillId="0" borderId="95" xfId="0" applyFont="1" applyFill="1" applyBorder="1" applyAlignment="1" applyProtection="1">
      <alignment horizontal="center" vertical="center"/>
      <protection hidden="1"/>
    </xf>
    <xf numFmtId="0" fontId="2" fillId="0" borderId="96" xfId="0" applyFont="1" applyFill="1" applyBorder="1" applyAlignment="1" applyProtection="1">
      <alignment horizontal="center" vertical="center"/>
      <protection hidden="1"/>
    </xf>
    <xf numFmtId="0" fontId="2" fillId="0" borderId="97" xfId="0" applyFont="1" applyFill="1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 applyProtection="1">
      <alignment horizontal="center" vertical="center" textRotation="90" wrapText="1"/>
      <protection hidden="1"/>
    </xf>
    <xf numFmtId="0" fontId="8" fillId="0" borderId="13" xfId="0" applyFont="1" applyFill="1" applyBorder="1" applyAlignment="1" applyProtection="1">
      <alignment horizontal="center" vertical="center" textRotation="90" wrapText="1"/>
      <protection hidden="1"/>
    </xf>
    <xf numFmtId="0" fontId="8" fillId="0" borderId="10" xfId="0" applyFont="1" applyFill="1" applyBorder="1" applyAlignment="1" applyProtection="1">
      <alignment horizontal="center" vertical="center" textRotation="90" wrapText="1"/>
      <protection hidden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8" fillId="0" borderId="85" xfId="0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textRotation="90" wrapText="1"/>
      <protection hidden="1"/>
    </xf>
    <xf numFmtId="0" fontId="8" fillId="0" borderId="57" xfId="0" applyFont="1" applyFill="1" applyBorder="1" applyAlignment="1" applyProtection="1">
      <alignment horizontal="center" vertical="center" textRotation="90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 wrapText="1"/>
      <protection hidden="1"/>
    </xf>
    <xf numFmtId="0" fontId="8" fillId="0" borderId="9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textRotation="90" wrapText="1"/>
      <protection hidden="1"/>
    </xf>
    <xf numFmtId="0" fontId="2" fillId="0" borderId="76" xfId="0" applyFont="1" applyFill="1" applyBorder="1" applyAlignment="1" applyProtection="1">
      <alignment horizontal="center" vertical="center" textRotation="90" wrapText="1"/>
      <protection hidden="1"/>
    </xf>
    <xf numFmtId="0" fontId="7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98" xfId="0" applyFont="1" applyFill="1" applyBorder="1" applyAlignment="1" applyProtection="1">
      <alignment horizontal="center" vertical="center" textRotation="90" wrapText="1"/>
      <protection hidden="1"/>
    </xf>
    <xf numFmtId="0" fontId="4" fillId="0" borderId="99" xfId="0" applyFont="1" applyFill="1" applyBorder="1" applyAlignment="1" applyProtection="1">
      <alignment horizontal="center" vertical="center" textRotation="90" wrapText="1"/>
      <protection hidden="1"/>
    </xf>
    <xf numFmtId="0" fontId="4" fillId="0" borderId="100" xfId="0" applyFont="1" applyFill="1" applyBorder="1" applyAlignment="1" applyProtection="1">
      <alignment horizontal="center" vertical="center" textRotation="90" wrapText="1"/>
      <protection hidden="1"/>
    </xf>
    <xf numFmtId="0" fontId="8" fillId="0" borderId="101" xfId="0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02" xfId="0" applyFont="1" applyFill="1" applyBorder="1" applyAlignment="1" applyProtection="1">
      <alignment horizontal="center" vertical="center" wrapText="1"/>
      <protection hidden="1"/>
    </xf>
    <xf numFmtId="0" fontId="8" fillId="0" borderId="87" xfId="0" applyFont="1" applyFill="1" applyBorder="1" applyAlignment="1" applyProtection="1">
      <alignment horizontal="center" vertical="center" wrapText="1"/>
      <protection hidden="1"/>
    </xf>
    <xf numFmtId="0" fontId="8" fillId="0" borderId="88" xfId="0" applyFont="1" applyFill="1" applyBorder="1" applyAlignment="1" applyProtection="1">
      <alignment horizontal="center" vertical="center" wrapText="1"/>
      <protection hidden="1"/>
    </xf>
    <xf numFmtId="0" fontId="8" fillId="0" borderId="90" xfId="0" applyFont="1" applyFill="1" applyBorder="1" applyAlignment="1" applyProtection="1">
      <alignment horizontal="center" vertical="center" textRotation="90" wrapText="1"/>
      <protection hidden="1"/>
    </xf>
    <xf numFmtId="166" fontId="2" fillId="0" borderId="0" xfId="0" applyNumberFormat="1" applyFont="1" applyAlignment="1" applyProtection="1">
      <alignment horizontal="left"/>
      <protection/>
    </xf>
    <xf numFmtId="0" fontId="4" fillId="0" borderId="49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76" xfId="0" applyFont="1" applyFill="1" applyBorder="1" applyAlignment="1" applyProtection="1">
      <alignment horizontal="center" vertical="center" textRotation="90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4" fillId="0" borderId="89" xfId="0" applyFont="1" applyFill="1" applyBorder="1" applyAlignment="1" applyProtection="1">
      <alignment horizontal="center" vertical="center" textRotation="90" wrapText="1"/>
      <protection/>
    </xf>
    <xf numFmtId="0" fontId="4" fillId="0" borderId="90" xfId="0" applyFont="1" applyFill="1" applyBorder="1" applyAlignment="1" applyProtection="1">
      <alignment horizontal="center" vertical="center" textRotation="90" wrapText="1"/>
      <protection/>
    </xf>
    <xf numFmtId="0" fontId="4" fillId="0" borderId="57" xfId="0" applyFont="1" applyFill="1" applyBorder="1" applyAlignment="1" applyProtection="1">
      <alignment horizontal="center" vertical="center" textRotation="90" wrapText="1"/>
      <protection/>
    </xf>
    <xf numFmtId="0" fontId="8" fillId="0" borderId="89" xfId="0" applyFont="1" applyFill="1" applyBorder="1" applyAlignment="1" applyProtection="1">
      <alignment horizontal="center" vertical="center" textRotation="90" wrapText="1"/>
      <protection/>
    </xf>
    <xf numFmtId="0" fontId="8" fillId="0" borderId="90" xfId="0" applyFont="1" applyFill="1" applyBorder="1" applyAlignment="1" applyProtection="1">
      <alignment horizontal="center" vertical="center" textRotation="90" wrapText="1"/>
      <protection/>
    </xf>
    <xf numFmtId="0" fontId="8" fillId="0" borderId="57" xfId="0" applyFont="1" applyFill="1" applyBorder="1" applyAlignment="1" applyProtection="1">
      <alignment horizontal="center" vertical="center" textRotation="90" wrapText="1"/>
      <protection/>
    </xf>
    <xf numFmtId="0" fontId="8" fillId="0" borderId="52" xfId="0" applyFont="1" applyFill="1" applyBorder="1" applyAlignment="1" applyProtection="1">
      <alignment horizontal="center" vertical="center" textRotation="90" wrapText="1"/>
      <protection/>
    </xf>
    <xf numFmtId="0" fontId="8" fillId="0" borderId="14" xfId="0" applyFont="1" applyFill="1" applyBorder="1" applyAlignment="1" applyProtection="1">
      <alignment horizontal="center" vertical="center" textRotation="90" wrapText="1"/>
      <protection/>
    </xf>
    <xf numFmtId="0" fontId="8" fillId="0" borderId="56" xfId="0" applyFont="1" applyFill="1" applyBorder="1" applyAlignment="1" applyProtection="1">
      <alignment horizontal="center" vertical="center" textRotation="90" wrapText="1"/>
      <protection/>
    </xf>
    <xf numFmtId="0" fontId="8" fillId="0" borderId="49" xfId="0" applyFont="1" applyFill="1" applyBorder="1" applyAlignment="1" applyProtection="1">
      <alignment horizontal="center" vertical="center" textRotation="90" wrapText="1"/>
      <protection/>
    </xf>
    <xf numFmtId="0" fontId="8" fillId="0" borderId="12" xfId="0" applyFont="1" applyFill="1" applyBorder="1" applyAlignment="1" applyProtection="1">
      <alignment horizontal="center" vertical="center" textRotation="90" wrapText="1"/>
      <protection/>
    </xf>
    <xf numFmtId="0" fontId="8" fillId="0" borderId="76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 applyProtection="1">
      <alignment horizont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8" fillId="0" borderId="9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8" fillId="0" borderId="50" xfId="0" applyFont="1" applyFill="1" applyBorder="1" applyAlignment="1" applyProtection="1">
      <alignment horizontal="center" vertical="center" textRotation="90" wrapText="1"/>
      <protection/>
    </xf>
    <xf numFmtId="0" fontId="8" fillId="0" borderId="13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86" xfId="0" applyFont="1" applyFill="1" applyBorder="1" applyAlignment="1" applyProtection="1">
      <alignment horizontal="center" vertical="center" textRotation="90" wrapText="1"/>
      <protection/>
    </xf>
    <xf numFmtId="0" fontId="8" fillId="0" borderId="101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2" xfId="0" applyFont="1" applyFill="1" applyBorder="1" applyAlignment="1" applyProtection="1">
      <alignment horizontal="center" vertical="center" wrapText="1"/>
      <protection/>
    </xf>
    <xf numFmtId="0" fontId="4" fillId="0" borderId="98" xfId="0" applyFont="1" applyFill="1" applyBorder="1" applyAlignment="1" applyProtection="1">
      <alignment horizontal="center" vertical="center" textRotation="90" wrapText="1"/>
      <protection/>
    </xf>
    <xf numFmtId="0" fontId="4" fillId="0" borderId="99" xfId="0" applyFont="1" applyFill="1" applyBorder="1" applyAlignment="1" applyProtection="1">
      <alignment horizontal="center" vertical="center" textRotation="90" wrapText="1"/>
      <protection/>
    </xf>
    <xf numFmtId="0" fontId="4" fillId="0" borderId="100" xfId="0" applyFont="1" applyFill="1" applyBorder="1" applyAlignment="1" applyProtection="1">
      <alignment horizontal="center" vertical="center" textRotation="90" wrapText="1"/>
      <protection/>
    </xf>
    <xf numFmtId="0" fontId="2" fillId="0" borderId="49" xfId="0" applyFont="1" applyFill="1" applyBorder="1" applyAlignment="1" applyProtection="1">
      <alignment horizontal="center" vertical="center" textRotation="90" wrapText="1"/>
      <protection/>
    </xf>
    <xf numFmtId="0" fontId="2" fillId="0" borderId="12" xfId="0" applyFont="1" applyFill="1" applyBorder="1" applyAlignment="1" applyProtection="1">
      <alignment horizontal="center" vertical="center" textRotation="90" wrapText="1"/>
      <protection/>
    </xf>
    <xf numFmtId="0" fontId="2" fillId="0" borderId="76" xfId="0" applyFont="1" applyFill="1" applyBorder="1" applyAlignment="1" applyProtection="1">
      <alignment horizontal="center" vertical="center" textRotation="90" wrapText="1"/>
      <protection/>
    </xf>
    <xf numFmtId="0" fontId="8" fillId="0" borderId="91" xfId="0" applyFont="1" applyFill="1" applyBorder="1" applyAlignment="1" applyProtection="1">
      <alignment horizontal="center" vertical="center" textRotation="90" wrapText="1"/>
      <protection/>
    </xf>
    <xf numFmtId="0" fontId="8" fillId="0" borderId="92" xfId="0" applyFont="1" applyFill="1" applyBorder="1" applyAlignment="1" applyProtection="1">
      <alignment horizontal="center" vertical="center" textRotation="90" wrapText="1"/>
      <protection/>
    </xf>
    <xf numFmtId="0" fontId="8" fillId="0" borderId="93" xfId="0" applyFont="1" applyFill="1" applyBorder="1" applyAlignment="1" applyProtection="1">
      <alignment horizontal="center" vertical="center" textRotation="90" wrapText="1"/>
      <protection/>
    </xf>
    <xf numFmtId="0" fontId="8" fillId="0" borderId="94" xfId="0" applyFont="1" applyBorder="1" applyAlignment="1" applyProtection="1">
      <alignment horizontal="center" vertical="center" textRotation="90" wrapText="1"/>
      <protection hidden="1"/>
    </xf>
    <xf numFmtId="0" fontId="8" fillId="0" borderId="14" xfId="0" applyFont="1" applyBorder="1" applyAlignment="1" applyProtection="1">
      <alignment horizontal="center" vertical="center" textRotation="90" wrapText="1"/>
      <protection hidden="1"/>
    </xf>
    <xf numFmtId="0" fontId="8" fillId="0" borderId="103" xfId="0" applyFont="1" applyBorder="1" applyAlignment="1" applyProtection="1">
      <alignment horizontal="center" vertical="center" textRotation="90" wrapText="1"/>
      <protection hidden="1"/>
    </xf>
    <xf numFmtId="0" fontId="8" fillId="0" borderId="10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86" xfId="0" applyFont="1" applyBorder="1" applyAlignment="1" applyProtection="1">
      <alignment horizontal="center" vertical="center" wrapText="1"/>
      <protection hidden="1"/>
    </xf>
    <xf numFmtId="0" fontId="8" fillId="0" borderId="104" xfId="0" applyFont="1" applyBorder="1" applyAlignment="1" applyProtection="1">
      <alignment horizontal="center" vertical="center" textRotation="90" wrapText="1"/>
      <protection hidden="1"/>
    </xf>
    <xf numFmtId="0" fontId="8" fillId="0" borderId="12" xfId="0" applyFont="1" applyBorder="1" applyAlignment="1" applyProtection="1">
      <alignment horizontal="center" vertical="center" textRotation="90" wrapText="1"/>
      <protection hidden="1"/>
    </xf>
    <xf numFmtId="0" fontId="8" fillId="0" borderId="76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 applyProtection="1">
      <alignment horizontal="center"/>
      <protection hidden="1"/>
    </xf>
    <xf numFmtId="168" fontId="4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8" fillId="0" borderId="86" xfId="0" applyFont="1" applyBorder="1" applyAlignment="1" applyProtection="1">
      <alignment horizontal="center" vertical="center" textRotation="90" wrapText="1"/>
      <protection hidden="1"/>
    </xf>
    <xf numFmtId="0" fontId="8" fillId="0" borderId="105" xfId="0" applyFont="1" applyBorder="1" applyAlignment="1" applyProtection="1">
      <alignment horizontal="center" vertical="center" textRotation="90" wrapText="1"/>
      <protection hidden="1"/>
    </xf>
    <xf numFmtId="0" fontId="8" fillId="0" borderId="90" xfId="0" applyFont="1" applyBorder="1" applyAlignment="1" applyProtection="1">
      <alignment horizontal="center" vertical="center" textRotation="90" wrapText="1"/>
      <protection hidden="1"/>
    </xf>
    <xf numFmtId="0" fontId="8" fillId="0" borderId="57" xfId="0" applyFont="1" applyBorder="1" applyAlignment="1" applyProtection="1">
      <alignment horizontal="center" vertical="center" textRotation="90" wrapText="1"/>
      <protection hidden="1"/>
    </xf>
    <xf numFmtId="0" fontId="8" fillId="0" borderId="84" xfId="0" applyFont="1" applyBorder="1" applyAlignment="1" applyProtection="1">
      <alignment horizontal="center" vertical="center" wrapText="1"/>
      <protection hidden="1"/>
    </xf>
    <xf numFmtId="0" fontId="8" fillId="0" borderId="85" xfId="0" applyFont="1" applyBorder="1" applyAlignment="1" applyProtection="1">
      <alignment horizontal="center" vertical="center" wrapText="1"/>
      <protection hidden="1"/>
    </xf>
    <xf numFmtId="0" fontId="8" fillId="0" borderId="81" xfId="0" applyFont="1" applyBorder="1" applyAlignment="1" applyProtection="1">
      <alignment horizontal="center" vertical="center" wrapText="1"/>
      <protection hidden="1"/>
    </xf>
    <xf numFmtId="0" fontId="8" fillId="0" borderId="49" xfId="0" applyFont="1" applyBorder="1" applyAlignment="1" applyProtection="1">
      <alignment horizontal="center" vertical="center" textRotation="90" wrapText="1"/>
      <protection hidden="1"/>
    </xf>
    <xf numFmtId="0" fontId="8" fillId="0" borderId="106" xfId="0" applyFont="1" applyBorder="1" applyAlignment="1" applyProtection="1">
      <alignment horizontal="center" vertical="center" wrapText="1"/>
      <protection hidden="1"/>
    </xf>
    <xf numFmtId="0" fontId="8" fillId="0" borderId="107" xfId="0" applyFont="1" applyBorder="1" applyAlignment="1" applyProtection="1">
      <alignment horizontal="center" vertical="center" wrapText="1"/>
      <protection hidden="1"/>
    </xf>
    <xf numFmtId="0" fontId="8" fillId="0" borderId="108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textRotation="90" wrapText="1"/>
      <protection hidden="1"/>
    </xf>
    <xf numFmtId="0" fontId="8" fillId="0" borderId="56" xfId="0" applyFont="1" applyBorder="1" applyAlignment="1" applyProtection="1">
      <alignment horizontal="center" vertical="center" textRotation="90" wrapText="1"/>
      <protection hidden="1"/>
    </xf>
    <xf numFmtId="0" fontId="8" fillId="0" borderId="51" xfId="0" applyFont="1" applyBorder="1" applyAlignment="1" applyProtection="1">
      <alignment horizontal="center" vertical="center" wrapText="1"/>
      <protection hidden="1"/>
    </xf>
    <xf numFmtId="0" fontId="8" fillId="0" borderId="98" xfId="0" applyFont="1" applyBorder="1" applyAlignment="1" applyProtection="1">
      <alignment horizontal="center" vertical="center" wrapText="1"/>
      <protection hidden="1"/>
    </xf>
    <xf numFmtId="0" fontId="8" fillId="0" borderId="109" xfId="0" applyFont="1" applyBorder="1" applyAlignment="1" applyProtection="1">
      <alignment horizontal="center" vertical="center" wrapText="1"/>
      <protection hidden="1"/>
    </xf>
    <xf numFmtId="0" fontId="8" fillId="0" borderId="110" xfId="0" applyFont="1" applyBorder="1" applyAlignment="1" applyProtection="1">
      <alignment horizontal="center" vertical="center" wrapText="1"/>
      <protection hidden="1"/>
    </xf>
    <xf numFmtId="0" fontId="8" fillId="0" borderId="83" xfId="0" applyFont="1" applyBorder="1" applyAlignment="1" applyProtection="1">
      <alignment horizontal="center" vertical="center" wrapText="1"/>
      <protection hidden="1"/>
    </xf>
    <xf numFmtId="0" fontId="8" fillId="0" borderId="111" xfId="0" applyFont="1" applyBorder="1" applyAlignment="1" applyProtection="1">
      <alignment horizontal="center" vertical="center" textRotation="90" wrapText="1"/>
      <protection hidden="1"/>
    </xf>
    <xf numFmtId="0" fontId="8" fillId="0" borderId="112" xfId="0" applyFont="1" applyBorder="1" applyAlignment="1" applyProtection="1">
      <alignment horizontal="center" vertical="center" textRotation="90" wrapText="1"/>
      <protection hidden="1"/>
    </xf>
    <xf numFmtId="0" fontId="8" fillId="0" borderId="96" xfId="0" applyFont="1" applyBorder="1" applyAlignment="1" applyProtection="1">
      <alignment horizontal="center" vertical="center" textRotation="90" wrapText="1"/>
      <protection hidden="1"/>
    </xf>
    <xf numFmtId="0" fontId="8" fillId="0" borderId="113" xfId="0" applyFont="1" applyBorder="1" applyAlignment="1" applyProtection="1">
      <alignment horizontal="center" vertical="center" textRotation="90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 hidden="1"/>
    </xf>
    <xf numFmtId="0" fontId="8" fillId="0" borderId="101" xfId="0" applyFont="1" applyBorder="1" applyAlignment="1" applyProtection="1">
      <alignment horizontal="center" vertical="center" wrapText="1"/>
      <protection hidden="1"/>
    </xf>
    <xf numFmtId="0" fontId="8" fillId="0" borderId="57" xfId="0" applyFont="1" applyBorder="1" applyAlignment="1" applyProtection="1">
      <alignment horizontal="center" vertical="center" wrapText="1"/>
      <protection hidden="1"/>
    </xf>
    <xf numFmtId="0" fontId="8" fillId="0" borderId="102" xfId="0" applyFont="1" applyBorder="1" applyAlignment="1" applyProtection="1">
      <alignment horizontal="center" vertical="center" wrapText="1"/>
      <protection hidden="1"/>
    </xf>
    <xf numFmtId="0" fontId="8" fillId="0" borderId="114" xfId="0" applyFont="1" applyBorder="1" applyAlignment="1" applyProtection="1">
      <alignment horizontal="center" vertical="center" wrapText="1"/>
      <protection hidden="1"/>
    </xf>
    <xf numFmtId="0" fontId="8" fillId="0" borderId="115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textRotation="90" wrapText="1"/>
      <protection hidden="1"/>
    </xf>
    <xf numFmtId="0" fontId="2" fillId="0" borderId="12" xfId="0" applyFont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 textRotation="90" wrapText="1"/>
      <protection hidden="1"/>
    </xf>
    <xf numFmtId="0" fontId="2" fillId="0" borderId="89" xfId="0" applyFont="1" applyBorder="1" applyAlignment="1" applyProtection="1">
      <alignment horizontal="center" vertical="center" textRotation="90" wrapText="1"/>
      <protection hidden="1"/>
    </xf>
    <xf numFmtId="0" fontId="2" fillId="0" borderId="90" xfId="0" applyFont="1" applyBorder="1" applyAlignment="1" applyProtection="1">
      <alignment horizontal="center" vertical="center" textRotation="90" wrapText="1"/>
      <protection hidden="1"/>
    </xf>
    <xf numFmtId="0" fontId="2" fillId="0" borderId="57" xfId="0" applyFont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85" xfId="0" applyFont="1" applyBorder="1" applyAlignment="1" applyProtection="1">
      <alignment horizontal="center" vertical="center" wrapText="1"/>
      <protection hidden="1"/>
    </xf>
    <xf numFmtId="0" fontId="2" fillId="0" borderId="81" xfId="0" applyFont="1" applyBorder="1" applyAlignment="1" applyProtection="1">
      <alignment horizontal="center" vertical="center" wrapText="1"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0" fontId="2" fillId="0" borderId="89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6" xfId="0" applyFont="1" applyBorder="1" applyAlignment="1" applyProtection="1">
      <alignment horizontal="center" vertical="center" wrapText="1"/>
      <protection hidden="1"/>
    </xf>
    <xf numFmtId="0" fontId="2" fillId="0" borderId="109" xfId="0" applyFont="1" applyBorder="1" applyAlignment="1" applyProtection="1">
      <alignment horizontal="center" vertical="center" wrapText="1"/>
      <protection hidden="1"/>
    </xf>
    <xf numFmtId="0" fontId="2" fillId="0" borderId="117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75" fillId="0" borderId="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/>
      <protection hidden="1"/>
    </xf>
    <xf numFmtId="0" fontId="8" fillId="0" borderId="49" xfId="0" applyFont="1" applyBorder="1" applyAlignment="1" applyProtection="1">
      <alignment horizontal="center" vertical="center" wrapText="1"/>
      <protection hidden="1"/>
    </xf>
    <xf numFmtId="0" fontId="8" fillId="0" borderId="76" xfId="0" applyFont="1" applyBorder="1" applyAlignment="1" applyProtection="1">
      <alignment horizontal="center" vertical="center" wrapText="1"/>
      <protection hidden="1"/>
    </xf>
    <xf numFmtId="0" fontId="2" fillId="0" borderId="101" xfId="0" applyFont="1" applyBorder="1" applyAlignment="1" applyProtection="1">
      <alignment horizontal="center" vertical="center" wrapText="1"/>
      <protection hidden="1"/>
    </xf>
    <xf numFmtId="0" fontId="2" fillId="0" borderId="9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18" xfId="0" applyFont="1" applyBorder="1" applyAlignment="1" applyProtection="1">
      <alignment horizontal="center" vertical="center" wrapText="1"/>
      <protection hidden="1"/>
    </xf>
    <xf numFmtId="0" fontId="2" fillId="0" borderId="119" xfId="0" applyFont="1" applyBorder="1" applyAlignment="1" applyProtection="1">
      <alignment horizontal="center" vertical="center" wrapText="1"/>
      <protection hidden="1"/>
    </xf>
    <xf numFmtId="0" fontId="2" fillId="0" borderId="111" xfId="0" applyFont="1" applyBorder="1" applyAlignment="1" applyProtection="1">
      <alignment horizontal="center" vertical="center" textRotation="90" wrapText="1"/>
      <protection hidden="1"/>
    </xf>
    <xf numFmtId="0" fontId="2" fillId="0" borderId="111" xfId="0" applyFont="1" applyBorder="1" applyAlignment="1" applyProtection="1">
      <alignment horizontal="center" vertical="center" textRotation="90" wrapText="1"/>
      <protection hidden="1"/>
    </xf>
    <xf numFmtId="0" fontId="2" fillId="0" borderId="50" xfId="0" applyFont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 applyProtection="1">
      <alignment horizontal="center" vertical="center" textRotation="90" wrapText="1"/>
      <protection hidden="1"/>
    </xf>
    <xf numFmtId="0" fontId="2" fillId="0" borderId="120" xfId="0" applyFont="1" applyBorder="1" applyAlignment="1" applyProtection="1">
      <alignment horizontal="center" vertical="center" wrapText="1"/>
      <protection hidden="1"/>
    </xf>
    <xf numFmtId="0" fontId="2" fillId="0" borderId="121" xfId="0" applyFont="1" applyBorder="1" applyAlignment="1" applyProtection="1">
      <alignment horizontal="center" vertical="center" wrapText="1"/>
      <protection hidden="1"/>
    </xf>
    <xf numFmtId="0" fontId="2" fillId="0" borderId="122" xfId="0" applyFont="1" applyBorder="1" applyAlignment="1" applyProtection="1">
      <alignment horizontal="center" vertical="center" wrapText="1"/>
      <protection hidden="1"/>
    </xf>
    <xf numFmtId="0" fontId="2" fillId="0" borderId="102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textRotation="90" wrapText="1"/>
      <protection hidden="1"/>
    </xf>
    <xf numFmtId="0" fontId="2" fillId="0" borderId="14" xfId="0" applyFont="1" applyBorder="1" applyAlignment="1" applyProtection="1">
      <alignment horizontal="center" vertical="center" textRotation="90" wrapText="1"/>
      <protection hidden="1"/>
    </xf>
    <xf numFmtId="0" fontId="2" fillId="0" borderId="51" xfId="0" applyFont="1" applyBorder="1" applyAlignment="1" applyProtection="1">
      <alignment horizontal="center" vertical="center" textRotation="90" wrapText="1"/>
      <protection hidden="1"/>
    </xf>
    <xf numFmtId="0" fontId="2" fillId="0" borderId="0" xfId="0" applyFont="1" applyBorder="1" applyAlignment="1" applyProtection="1">
      <alignment horizontal="center" vertical="center" textRotation="90" wrapText="1"/>
      <protection hidden="1"/>
    </xf>
    <xf numFmtId="0" fontId="82" fillId="0" borderId="82" xfId="55" applyFont="1" applyBorder="1" applyAlignment="1">
      <alignment horizontal="center" textRotation="90" wrapText="1"/>
      <protection/>
    </xf>
    <xf numFmtId="0" fontId="24" fillId="0" borderId="82" xfId="55" applyFont="1" applyBorder="1" applyAlignment="1">
      <alignment horizontal="center" vertical="center" wrapText="1"/>
      <protection/>
    </xf>
    <xf numFmtId="0" fontId="82" fillId="0" borderId="82" xfId="55" applyFont="1" applyBorder="1" applyAlignment="1">
      <alignment horizontal="center" textRotation="90"/>
      <protection/>
    </xf>
    <xf numFmtId="0" fontId="76" fillId="0" borderId="0" xfId="55" applyFont="1" applyBorder="1" applyAlignment="1">
      <alignment horizontal="center"/>
      <protection/>
    </xf>
    <xf numFmtId="0" fontId="76" fillId="0" borderId="0" xfId="55" applyFont="1" applyBorder="1" applyAlignment="1" applyProtection="1">
      <alignment horizontal="left"/>
      <protection locked="0"/>
    </xf>
    <xf numFmtId="0" fontId="76" fillId="0" borderId="0" xfId="55" applyFont="1" applyBorder="1" applyAlignment="1">
      <alignment horizontal="left"/>
      <protection/>
    </xf>
    <xf numFmtId="0" fontId="77" fillId="0" borderId="0" xfId="55" applyFont="1" applyBorder="1" applyAlignment="1">
      <alignment horizontal="center"/>
      <protection/>
    </xf>
    <xf numFmtId="0" fontId="24" fillId="0" borderId="82" xfId="55" applyFont="1" applyBorder="1" applyAlignment="1">
      <alignment horizontal="center" vertical="center"/>
      <protection/>
    </xf>
    <xf numFmtId="0" fontId="31" fillId="0" borderId="82" xfId="56" applyFont="1" applyBorder="1" applyAlignment="1">
      <alignment horizontal="center" textRotation="90" wrapText="1"/>
      <protection/>
    </xf>
    <xf numFmtId="0" fontId="33" fillId="0" borderId="82" xfId="56" applyFont="1" applyBorder="1" applyAlignment="1">
      <alignment horizontal="center" textRotation="90" wrapText="1"/>
      <protection/>
    </xf>
    <xf numFmtId="0" fontId="82" fillId="0" borderId="82" xfId="56" applyFont="1" applyBorder="1" applyAlignment="1">
      <alignment horizontal="center" textRotation="90" wrapText="1"/>
      <protection/>
    </xf>
    <xf numFmtId="0" fontId="85" fillId="0" borderId="123" xfId="56" applyFont="1" applyBorder="1" applyAlignment="1">
      <alignment horizontal="center" vertical="center" wrapText="1"/>
      <protection/>
    </xf>
    <xf numFmtId="0" fontId="85" fillId="0" borderId="124" xfId="56" applyFont="1" applyBorder="1" applyAlignment="1">
      <alignment horizontal="center" vertical="center" wrapText="1"/>
      <protection/>
    </xf>
    <xf numFmtId="0" fontId="85" fillId="0" borderId="123" xfId="56" applyFont="1" applyBorder="1" applyAlignment="1">
      <alignment horizontal="center" vertical="center"/>
      <protection/>
    </xf>
    <xf numFmtId="0" fontId="85" fillId="0" borderId="125" xfId="56" applyFont="1" applyBorder="1" applyAlignment="1">
      <alignment horizontal="center" vertical="center"/>
      <protection/>
    </xf>
    <xf numFmtId="0" fontId="85" fillId="0" borderId="124" xfId="56" applyFont="1" applyBorder="1" applyAlignment="1">
      <alignment horizontal="center" vertical="center"/>
      <protection/>
    </xf>
    <xf numFmtId="0" fontId="85" fillId="0" borderId="125" xfId="56" applyFont="1" applyBorder="1" applyAlignment="1">
      <alignment horizontal="center" vertical="center" wrapText="1"/>
      <protection/>
    </xf>
    <xf numFmtId="0" fontId="31" fillId="0" borderId="126" xfId="56" applyFont="1" applyBorder="1" applyAlignment="1">
      <alignment horizontal="center" vertical="center" wrapText="1"/>
      <protection/>
    </xf>
    <xf numFmtId="0" fontId="31" fillId="0" borderId="127" xfId="56" applyFont="1" applyBorder="1" applyAlignment="1">
      <alignment horizontal="center" vertical="center" wrapText="1"/>
      <protection/>
    </xf>
    <xf numFmtId="0" fontId="31" fillId="0" borderId="128" xfId="56" applyFont="1" applyBorder="1" applyAlignment="1">
      <alignment horizontal="center" vertical="center" wrapText="1"/>
      <protection/>
    </xf>
    <xf numFmtId="0" fontId="31" fillId="0" borderId="129" xfId="56" applyFont="1" applyBorder="1" applyAlignment="1">
      <alignment horizontal="center" vertical="center" wrapText="1"/>
      <protection/>
    </xf>
    <xf numFmtId="0" fontId="83" fillId="0" borderId="0" xfId="56" applyFont="1" applyBorder="1" applyAlignment="1">
      <alignment horizontal="center"/>
      <protection/>
    </xf>
    <xf numFmtId="0" fontId="83" fillId="0" borderId="0" xfId="56" applyFont="1" applyBorder="1" applyAlignment="1" applyProtection="1">
      <alignment/>
      <protection locked="0"/>
    </xf>
    <xf numFmtId="0" fontId="83" fillId="0" borderId="0" xfId="56" applyFont="1" applyBorder="1" applyAlignment="1">
      <alignment/>
      <protection/>
    </xf>
    <xf numFmtId="0" fontId="82" fillId="0" borderId="0" xfId="56" applyFont="1" applyBorder="1" applyAlignment="1">
      <alignment horizontal="center"/>
      <protection/>
    </xf>
    <xf numFmtId="0" fontId="24" fillId="0" borderId="82" xfId="57" applyFont="1" applyBorder="1" applyAlignment="1">
      <alignment horizontal="center" textRotation="90" wrapText="1"/>
      <protection/>
    </xf>
    <xf numFmtId="0" fontId="24" fillId="0" borderId="82" xfId="57" applyFont="1" applyBorder="1" applyAlignment="1">
      <alignment horizontal="center" vertical="center" wrapText="1"/>
      <protection/>
    </xf>
    <xf numFmtId="0" fontId="76" fillId="0" borderId="0" xfId="57" applyFont="1" applyBorder="1" applyAlignment="1">
      <alignment horizontal="center"/>
      <protection/>
    </xf>
    <xf numFmtId="0" fontId="76" fillId="0" borderId="0" xfId="57" applyFont="1" applyBorder="1" applyAlignment="1" applyProtection="1">
      <alignment horizontal="left"/>
      <protection locked="0"/>
    </xf>
    <xf numFmtId="0" fontId="76" fillId="0" borderId="0" xfId="57" applyFont="1" applyBorder="1" applyAlignment="1">
      <alignment horizontal="left"/>
      <protection/>
    </xf>
    <xf numFmtId="0" fontId="77" fillId="0" borderId="0" xfId="57" applyFont="1" applyBorder="1" applyAlignment="1">
      <alignment horizontal="center"/>
      <protection/>
    </xf>
    <xf numFmtId="0" fontId="82" fillId="0" borderId="82" xfId="57" applyFont="1" applyBorder="1" applyAlignment="1">
      <alignment horizontal="center" textRotation="90" wrapText="1"/>
      <protection/>
    </xf>
    <xf numFmtId="0" fontId="24" fillId="0" borderId="82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85725</xdr:rowOff>
    </xdr:from>
    <xdr:to>
      <xdr:col>1</xdr:col>
      <xdr:colOff>504825</xdr:colOff>
      <xdr:row>5</xdr:row>
      <xdr:rowOff>9525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466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85725</xdr:rowOff>
    </xdr:from>
    <xdr:to>
      <xdr:col>1</xdr:col>
      <xdr:colOff>571500</xdr:colOff>
      <xdr:row>5</xdr:row>
      <xdr:rowOff>171450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66725"/>
          <a:ext cx="466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180975</xdr:rowOff>
    </xdr:from>
    <xdr:to>
      <xdr:col>6</xdr:col>
      <xdr:colOff>9525</xdr:colOff>
      <xdr:row>5</xdr:row>
      <xdr:rowOff>190500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1475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180975</xdr:rowOff>
    </xdr:from>
    <xdr:to>
      <xdr:col>4</xdr:col>
      <xdr:colOff>9525</xdr:colOff>
      <xdr:row>5</xdr:row>
      <xdr:rowOff>190500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71475"/>
          <a:ext cx="504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152400</xdr:rowOff>
    </xdr:from>
    <xdr:to>
      <xdr:col>2</xdr:col>
      <xdr:colOff>752475</xdr:colOff>
      <xdr:row>4</xdr:row>
      <xdr:rowOff>161925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52400"/>
          <a:ext cx="523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47625</xdr:rowOff>
    </xdr:from>
    <xdr:to>
      <xdr:col>2</xdr:col>
      <xdr:colOff>447675</xdr:colOff>
      <xdr:row>5</xdr:row>
      <xdr:rowOff>66675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38125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6</xdr:row>
      <xdr:rowOff>0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466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2</xdr:col>
      <xdr:colOff>523875</xdr:colOff>
      <xdr:row>3</xdr:row>
      <xdr:rowOff>161925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8100"/>
          <a:ext cx="457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oslav\AppData\Local\Microsoft\Windows\Temporary%20Internet%20Files\Content.IE5\WI2J1M07\9%20&#1052;&#1045;&#1057;&#1045;&#1062;&#1048;%20-%20&#1082;&#1086;&#1085;&#1072;&#1095;&#1072;&#108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oslav\AppData\Local\Microsoft\Windows\Temporary%20Internet%20Files\Content.IE5\WI2J1M07\IV%20TROMESECJ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.P.2"/>
      <sheetName val="obr.P.4"/>
      <sheetName val="обр.5 veliki"/>
      <sheetName val="obr.P.5 "/>
      <sheetName val="obr.P.6"/>
      <sheetName val="obr.P.7"/>
      <sheetName val="obr.7 a"/>
      <sheetName val="obr.P.8"/>
      <sheetName val="Sheet1"/>
    </sheetNames>
    <sheetDataSet>
      <sheetData sheetId="0">
        <row r="39">
          <cell r="D39">
            <v>1065</v>
          </cell>
          <cell r="E39">
            <v>1</v>
          </cell>
          <cell r="J39">
            <v>15</v>
          </cell>
          <cell r="K39">
            <v>66</v>
          </cell>
          <cell r="L39">
            <v>284</v>
          </cell>
          <cell r="M39">
            <v>220</v>
          </cell>
          <cell r="N39">
            <v>768</v>
          </cell>
          <cell r="O39">
            <v>60</v>
          </cell>
          <cell r="P39">
            <v>4</v>
          </cell>
          <cell r="R39">
            <v>21</v>
          </cell>
          <cell r="S39">
            <v>405</v>
          </cell>
          <cell r="T39">
            <v>179</v>
          </cell>
          <cell r="U39">
            <v>223</v>
          </cell>
          <cell r="V39">
            <v>375</v>
          </cell>
        </row>
        <row r="40">
          <cell r="D40">
            <v>321</v>
          </cell>
          <cell r="E40">
            <v>0</v>
          </cell>
          <cell r="J40">
            <v>5</v>
          </cell>
          <cell r="K40">
            <v>4</v>
          </cell>
          <cell r="L40">
            <v>32</v>
          </cell>
          <cell r="M40">
            <v>15</v>
          </cell>
          <cell r="N40">
            <v>291</v>
          </cell>
          <cell r="O40">
            <v>24</v>
          </cell>
          <cell r="P40">
            <v>1</v>
          </cell>
          <cell r="R40">
            <v>6</v>
          </cell>
          <cell r="S40">
            <v>189</v>
          </cell>
          <cell r="T40">
            <v>36</v>
          </cell>
          <cell r="U40">
            <v>43</v>
          </cell>
          <cell r="V40">
            <v>84</v>
          </cell>
        </row>
        <row r="41">
          <cell r="D41">
            <v>644</v>
          </cell>
          <cell r="E41">
            <v>4</v>
          </cell>
          <cell r="J41">
            <v>0</v>
          </cell>
          <cell r="K41">
            <v>1</v>
          </cell>
          <cell r="L41">
            <v>101</v>
          </cell>
          <cell r="M41">
            <v>76</v>
          </cell>
          <cell r="N41">
            <v>471</v>
          </cell>
          <cell r="O41">
            <v>38</v>
          </cell>
          <cell r="P41">
            <v>3</v>
          </cell>
          <cell r="R41">
            <v>1</v>
          </cell>
          <cell r="S41">
            <v>212</v>
          </cell>
          <cell r="T41">
            <v>119</v>
          </cell>
          <cell r="U41">
            <v>124</v>
          </cell>
          <cell r="V41">
            <v>159</v>
          </cell>
        </row>
        <row r="42">
          <cell r="D42">
            <v>861</v>
          </cell>
          <cell r="E42">
            <v>10</v>
          </cell>
          <cell r="J42">
            <v>23</v>
          </cell>
          <cell r="K42">
            <v>53</v>
          </cell>
          <cell r="L42">
            <v>107</v>
          </cell>
          <cell r="M42">
            <v>84</v>
          </cell>
          <cell r="N42">
            <v>820</v>
          </cell>
          <cell r="O42">
            <v>60</v>
          </cell>
          <cell r="P42">
            <v>1</v>
          </cell>
          <cell r="R42">
            <v>28</v>
          </cell>
          <cell r="S42">
            <v>358</v>
          </cell>
          <cell r="T42">
            <v>182</v>
          </cell>
          <cell r="U42">
            <v>251</v>
          </cell>
          <cell r="V42">
            <v>250</v>
          </cell>
        </row>
      </sheetData>
      <sheetData sheetId="1">
        <row r="33">
          <cell r="C33">
            <v>744</v>
          </cell>
          <cell r="D33">
            <v>9</v>
          </cell>
          <cell r="E33">
            <v>0</v>
          </cell>
          <cell r="F33">
            <v>8</v>
          </cell>
          <cell r="G33">
            <v>7</v>
          </cell>
          <cell r="H33">
            <v>222</v>
          </cell>
          <cell r="I33">
            <v>0</v>
          </cell>
          <cell r="J33">
            <v>1</v>
          </cell>
          <cell r="M33">
            <v>28</v>
          </cell>
          <cell r="N33">
            <v>135</v>
          </cell>
          <cell r="O33">
            <v>25</v>
          </cell>
          <cell r="P33">
            <v>32</v>
          </cell>
          <cell r="Q33">
            <v>64</v>
          </cell>
          <cell r="R33">
            <v>66</v>
          </cell>
          <cell r="S33">
            <v>1182</v>
          </cell>
        </row>
        <row r="34">
          <cell r="C34">
            <v>265</v>
          </cell>
          <cell r="D34">
            <v>0</v>
          </cell>
          <cell r="E34">
            <v>0</v>
          </cell>
          <cell r="G34">
            <v>2</v>
          </cell>
          <cell r="H34">
            <v>63</v>
          </cell>
          <cell r="I34">
            <v>0</v>
          </cell>
          <cell r="J34">
            <v>0</v>
          </cell>
          <cell r="M34">
            <v>9</v>
          </cell>
          <cell r="N34">
            <v>6</v>
          </cell>
          <cell r="O34">
            <v>0</v>
          </cell>
          <cell r="P34">
            <v>0</v>
          </cell>
          <cell r="Q34">
            <v>17</v>
          </cell>
          <cell r="R34">
            <v>4</v>
          </cell>
          <cell r="S34">
            <v>352</v>
          </cell>
        </row>
        <row r="35">
          <cell r="C35">
            <v>452</v>
          </cell>
          <cell r="D35">
            <v>0</v>
          </cell>
          <cell r="E35">
            <v>0</v>
          </cell>
          <cell r="F35">
            <v>12</v>
          </cell>
          <cell r="G35">
            <v>7</v>
          </cell>
          <cell r="H35">
            <v>168</v>
          </cell>
          <cell r="I35">
            <v>0</v>
          </cell>
          <cell r="J35">
            <v>0</v>
          </cell>
          <cell r="M35">
            <v>38</v>
          </cell>
          <cell r="N35">
            <v>36</v>
          </cell>
          <cell r="O35">
            <v>1</v>
          </cell>
          <cell r="P35">
            <v>1</v>
          </cell>
          <cell r="Q35">
            <v>25</v>
          </cell>
          <cell r="R35">
            <v>1</v>
          </cell>
          <cell r="S35">
            <v>614</v>
          </cell>
        </row>
        <row r="36">
          <cell r="C36">
            <v>782</v>
          </cell>
          <cell r="D36">
            <v>14</v>
          </cell>
          <cell r="E36">
            <v>4</v>
          </cell>
          <cell r="F36">
            <v>17</v>
          </cell>
          <cell r="G36">
            <v>3</v>
          </cell>
          <cell r="H36">
            <v>323</v>
          </cell>
          <cell r="I36">
            <v>0</v>
          </cell>
          <cell r="J36">
            <v>3</v>
          </cell>
          <cell r="M36">
            <v>26</v>
          </cell>
          <cell r="N36">
            <v>34</v>
          </cell>
          <cell r="O36">
            <v>21</v>
          </cell>
          <cell r="P36">
            <v>3</v>
          </cell>
          <cell r="Q36">
            <v>23</v>
          </cell>
          <cell r="R36">
            <v>53</v>
          </cell>
          <cell r="S36">
            <v>1041</v>
          </cell>
        </row>
      </sheetData>
      <sheetData sheetId="2">
        <row r="25">
          <cell r="E25">
            <v>207</v>
          </cell>
          <cell r="G25">
            <v>240</v>
          </cell>
          <cell r="I25">
            <v>14</v>
          </cell>
          <cell r="J25">
            <v>12</v>
          </cell>
          <cell r="K25">
            <v>8</v>
          </cell>
          <cell r="L25">
            <v>1</v>
          </cell>
          <cell r="M25">
            <v>7</v>
          </cell>
          <cell r="N25">
            <v>0</v>
          </cell>
          <cell r="O25">
            <v>0</v>
          </cell>
          <cell r="P25">
            <v>4</v>
          </cell>
          <cell r="Q25">
            <v>201</v>
          </cell>
          <cell r="R25">
            <v>13</v>
          </cell>
          <cell r="S25">
            <v>0</v>
          </cell>
          <cell r="U25">
            <v>8</v>
          </cell>
        </row>
        <row r="26">
          <cell r="E26">
            <v>196</v>
          </cell>
          <cell r="G26">
            <v>230</v>
          </cell>
          <cell r="I26">
            <v>24</v>
          </cell>
          <cell r="J26">
            <v>39</v>
          </cell>
          <cell r="K26">
            <v>32</v>
          </cell>
          <cell r="L26">
            <v>15</v>
          </cell>
          <cell r="M26">
            <v>14</v>
          </cell>
          <cell r="N26">
            <v>1</v>
          </cell>
          <cell r="O26">
            <v>2</v>
          </cell>
          <cell r="P26">
            <v>7</v>
          </cell>
          <cell r="Q26">
            <v>155</v>
          </cell>
          <cell r="R26">
            <v>10</v>
          </cell>
          <cell r="S26">
            <v>2</v>
          </cell>
          <cell r="U26">
            <v>3</v>
          </cell>
        </row>
        <row r="27">
          <cell r="E27">
            <v>240</v>
          </cell>
          <cell r="G27">
            <v>292</v>
          </cell>
          <cell r="I27">
            <v>20</v>
          </cell>
          <cell r="J27">
            <v>42</v>
          </cell>
          <cell r="K27">
            <v>39</v>
          </cell>
          <cell r="L27">
            <v>4</v>
          </cell>
          <cell r="M27">
            <v>27</v>
          </cell>
          <cell r="N27">
            <v>3</v>
          </cell>
          <cell r="O27">
            <v>5</v>
          </cell>
          <cell r="P27">
            <v>3</v>
          </cell>
          <cell r="Q27">
            <v>215</v>
          </cell>
          <cell r="R27">
            <v>15</v>
          </cell>
          <cell r="S27">
            <v>0</v>
          </cell>
          <cell r="U27">
            <v>8</v>
          </cell>
        </row>
        <row r="28">
          <cell r="E28">
            <v>316</v>
          </cell>
          <cell r="G28">
            <v>300</v>
          </cell>
          <cell r="I28">
            <v>4</v>
          </cell>
          <cell r="J28">
            <v>116</v>
          </cell>
          <cell r="K28">
            <v>87</v>
          </cell>
          <cell r="L28">
            <v>2</v>
          </cell>
          <cell r="M28">
            <v>69</v>
          </cell>
          <cell r="N28">
            <v>11</v>
          </cell>
          <cell r="O28">
            <v>5</v>
          </cell>
          <cell r="P28">
            <v>29</v>
          </cell>
          <cell r="Q28">
            <v>170</v>
          </cell>
          <cell r="R28">
            <v>8</v>
          </cell>
          <cell r="S28">
            <v>2</v>
          </cell>
          <cell r="U28">
            <v>6</v>
          </cell>
        </row>
        <row r="29">
          <cell r="E29">
            <v>314</v>
          </cell>
          <cell r="G29">
            <v>360</v>
          </cell>
          <cell r="I29">
            <v>18</v>
          </cell>
          <cell r="J29">
            <v>87</v>
          </cell>
          <cell r="K29">
            <v>62</v>
          </cell>
          <cell r="L29">
            <v>7</v>
          </cell>
          <cell r="M29">
            <v>25</v>
          </cell>
          <cell r="N29">
            <v>10</v>
          </cell>
          <cell r="O29">
            <v>20</v>
          </cell>
          <cell r="P29">
            <v>25</v>
          </cell>
          <cell r="Q29">
            <v>228</v>
          </cell>
          <cell r="R29">
            <v>27</v>
          </cell>
          <cell r="S29">
            <v>0</v>
          </cell>
          <cell r="U29">
            <v>4</v>
          </cell>
        </row>
        <row r="30">
          <cell r="E30">
            <v>321</v>
          </cell>
          <cell r="G30">
            <v>352</v>
          </cell>
          <cell r="I30">
            <v>4</v>
          </cell>
          <cell r="J30">
            <v>32</v>
          </cell>
          <cell r="K30">
            <v>15</v>
          </cell>
          <cell r="L30">
            <v>9</v>
          </cell>
          <cell r="M30">
            <v>6</v>
          </cell>
          <cell r="N30">
            <v>0</v>
          </cell>
          <cell r="O30">
            <v>0</v>
          </cell>
          <cell r="P30">
            <v>17</v>
          </cell>
          <cell r="Q30">
            <v>291</v>
          </cell>
          <cell r="R30">
            <v>24</v>
          </cell>
          <cell r="S30">
            <v>1</v>
          </cell>
          <cell r="U30">
            <v>6</v>
          </cell>
        </row>
        <row r="31">
          <cell r="E31">
            <v>325</v>
          </cell>
          <cell r="G31">
            <v>282</v>
          </cell>
          <cell r="I31">
            <v>0</v>
          </cell>
          <cell r="J31">
            <v>48</v>
          </cell>
          <cell r="K31">
            <v>39</v>
          </cell>
          <cell r="L31">
            <v>19</v>
          </cell>
          <cell r="M31">
            <v>19</v>
          </cell>
          <cell r="N31">
            <v>1</v>
          </cell>
          <cell r="O31">
            <v>0</v>
          </cell>
          <cell r="P31">
            <v>9</v>
          </cell>
          <cell r="Q31">
            <v>215</v>
          </cell>
          <cell r="R31">
            <v>16</v>
          </cell>
          <cell r="S31">
            <v>3</v>
          </cell>
          <cell r="U31">
            <v>1</v>
          </cell>
        </row>
        <row r="32">
          <cell r="E32">
            <v>323</v>
          </cell>
          <cell r="G32">
            <v>332</v>
          </cell>
          <cell r="I32">
            <v>1</v>
          </cell>
          <cell r="J32">
            <v>53</v>
          </cell>
          <cell r="K32">
            <v>37</v>
          </cell>
          <cell r="L32">
            <v>19</v>
          </cell>
          <cell r="M32">
            <v>17</v>
          </cell>
          <cell r="N32">
            <v>0</v>
          </cell>
          <cell r="O32">
            <v>1</v>
          </cell>
          <cell r="P32">
            <v>16</v>
          </cell>
          <cell r="Q32">
            <v>256</v>
          </cell>
          <cell r="R32">
            <v>22</v>
          </cell>
          <cell r="S32">
            <v>0</v>
          </cell>
          <cell r="U32">
            <v>0</v>
          </cell>
        </row>
        <row r="33">
          <cell r="E33">
            <v>329</v>
          </cell>
          <cell r="G33">
            <v>386</v>
          </cell>
          <cell r="I33">
            <v>18</v>
          </cell>
          <cell r="J33">
            <v>41</v>
          </cell>
          <cell r="K33">
            <v>31</v>
          </cell>
          <cell r="L33">
            <v>11</v>
          </cell>
          <cell r="M33">
            <v>8</v>
          </cell>
          <cell r="N33">
            <v>12</v>
          </cell>
          <cell r="O33">
            <v>0</v>
          </cell>
          <cell r="P33">
            <v>10</v>
          </cell>
          <cell r="Q33">
            <v>298</v>
          </cell>
          <cell r="R33">
            <v>29</v>
          </cell>
          <cell r="S33">
            <v>0</v>
          </cell>
          <cell r="U33">
            <v>9</v>
          </cell>
        </row>
        <row r="34">
          <cell r="E34">
            <v>335</v>
          </cell>
          <cell r="G34">
            <v>415</v>
          </cell>
          <cell r="I34">
            <v>21</v>
          </cell>
          <cell r="J34">
            <v>54</v>
          </cell>
          <cell r="K34">
            <v>45</v>
          </cell>
          <cell r="L34">
            <v>14</v>
          </cell>
          <cell r="M34">
            <v>19</v>
          </cell>
          <cell r="N34">
            <v>9</v>
          </cell>
          <cell r="O34">
            <v>3</v>
          </cell>
          <cell r="P34">
            <v>9</v>
          </cell>
          <cell r="Q34">
            <v>321</v>
          </cell>
          <cell r="R34">
            <v>18</v>
          </cell>
          <cell r="S34">
            <v>1</v>
          </cell>
          <cell r="U34">
            <v>11</v>
          </cell>
        </row>
      </sheetData>
      <sheetData sheetId="4">
        <row r="20">
          <cell r="E20">
            <v>23</v>
          </cell>
          <cell r="J20">
            <v>17</v>
          </cell>
          <cell r="L20">
            <v>14</v>
          </cell>
          <cell r="N20">
            <v>2</v>
          </cell>
          <cell r="P20">
            <v>1</v>
          </cell>
          <cell r="R20">
            <v>0</v>
          </cell>
        </row>
        <row r="21">
          <cell r="E21">
            <v>23</v>
          </cell>
          <cell r="J21">
            <v>9</v>
          </cell>
          <cell r="L21">
            <v>7</v>
          </cell>
          <cell r="N21">
            <v>0</v>
          </cell>
          <cell r="P21">
            <v>1</v>
          </cell>
          <cell r="R21">
            <v>2</v>
          </cell>
        </row>
        <row r="22">
          <cell r="E22">
            <v>41</v>
          </cell>
          <cell r="J22">
            <v>16</v>
          </cell>
          <cell r="L22">
            <v>15</v>
          </cell>
          <cell r="N22">
            <v>3</v>
          </cell>
          <cell r="P22">
            <v>3</v>
          </cell>
          <cell r="R22">
            <v>1</v>
          </cell>
        </row>
        <row r="23">
          <cell r="E23">
            <v>12</v>
          </cell>
          <cell r="J23">
            <v>4</v>
          </cell>
          <cell r="L23">
            <v>4</v>
          </cell>
          <cell r="N23">
            <v>0</v>
          </cell>
          <cell r="P23">
            <v>1</v>
          </cell>
          <cell r="R23">
            <v>2</v>
          </cell>
        </row>
        <row r="24">
          <cell r="E24">
            <v>37</v>
          </cell>
          <cell r="J24">
            <v>17</v>
          </cell>
          <cell r="L24">
            <v>11</v>
          </cell>
          <cell r="N24">
            <v>3</v>
          </cell>
          <cell r="P24">
            <v>1</v>
          </cell>
          <cell r="R24">
            <v>4</v>
          </cell>
        </row>
        <row r="25">
          <cell r="E25">
            <v>39</v>
          </cell>
          <cell r="J25">
            <v>17</v>
          </cell>
          <cell r="L25">
            <v>12</v>
          </cell>
          <cell r="N25">
            <v>1</v>
          </cell>
          <cell r="P25">
            <v>0</v>
          </cell>
          <cell r="R25">
            <v>1</v>
          </cell>
        </row>
        <row r="26">
          <cell r="E26">
            <v>17</v>
          </cell>
          <cell r="J26">
            <v>7</v>
          </cell>
          <cell r="L26">
            <v>10</v>
          </cell>
          <cell r="N26">
            <v>1</v>
          </cell>
          <cell r="P26">
            <v>0</v>
          </cell>
          <cell r="R26">
            <v>0</v>
          </cell>
        </row>
        <row r="27">
          <cell r="E27">
            <v>19</v>
          </cell>
          <cell r="J27">
            <v>9</v>
          </cell>
          <cell r="L27">
            <v>6</v>
          </cell>
          <cell r="N27">
            <v>0</v>
          </cell>
          <cell r="P27">
            <v>0</v>
          </cell>
          <cell r="R27">
            <v>0</v>
          </cell>
        </row>
        <row r="28">
          <cell r="E28">
            <v>34</v>
          </cell>
          <cell r="J28">
            <v>22</v>
          </cell>
          <cell r="L28">
            <v>5</v>
          </cell>
          <cell r="N28">
            <v>0</v>
          </cell>
          <cell r="P28">
            <v>1</v>
          </cell>
          <cell r="R28">
            <v>1</v>
          </cell>
        </row>
        <row r="29">
          <cell r="E29">
            <v>25</v>
          </cell>
          <cell r="J29">
            <v>11</v>
          </cell>
          <cell r="L29">
            <v>11</v>
          </cell>
          <cell r="N29">
            <v>1</v>
          </cell>
          <cell r="P29">
            <v>0</v>
          </cell>
          <cell r="R29">
            <v>0</v>
          </cell>
        </row>
      </sheetData>
      <sheetData sheetId="5">
        <row r="43">
          <cell r="C43">
            <v>681</v>
          </cell>
          <cell r="F43">
            <v>220</v>
          </cell>
          <cell r="I43">
            <v>254</v>
          </cell>
          <cell r="L43">
            <v>720</v>
          </cell>
          <cell r="M43">
            <v>319</v>
          </cell>
          <cell r="N43">
            <v>191</v>
          </cell>
          <cell r="T43">
            <v>44</v>
          </cell>
        </row>
        <row r="44">
          <cell r="C44">
            <v>268</v>
          </cell>
          <cell r="F44">
            <v>49</v>
          </cell>
          <cell r="I44">
            <v>80</v>
          </cell>
          <cell r="L44">
            <v>235</v>
          </cell>
          <cell r="M44">
            <v>78</v>
          </cell>
          <cell r="N44">
            <v>83</v>
          </cell>
          <cell r="T44">
            <v>15</v>
          </cell>
        </row>
        <row r="45">
          <cell r="C45">
            <v>535</v>
          </cell>
          <cell r="F45">
            <v>96</v>
          </cell>
          <cell r="I45">
            <v>167</v>
          </cell>
          <cell r="L45">
            <v>509</v>
          </cell>
          <cell r="M45">
            <v>251</v>
          </cell>
          <cell r="N45">
            <v>140</v>
          </cell>
          <cell r="T45">
            <v>25</v>
          </cell>
        </row>
        <row r="46">
          <cell r="C46">
            <v>903</v>
          </cell>
          <cell r="F46">
            <v>56</v>
          </cell>
          <cell r="I46">
            <v>241</v>
          </cell>
          <cell r="L46">
            <v>913</v>
          </cell>
          <cell r="M46">
            <v>329</v>
          </cell>
          <cell r="N46">
            <v>178</v>
          </cell>
          <cell r="T46">
            <v>28</v>
          </cell>
        </row>
      </sheetData>
      <sheetData sheetId="6">
        <row r="19">
          <cell r="F19">
            <v>744</v>
          </cell>
        </row>
      </sheetData>
      <sheetData sheetId="7">
        <row r="23">
          <cell r="E23">
            <v>120</v>
          </cell>
        </row>
        <row r="24">
          <cell r="E24">
            <v>183</v>
          </cell>
          <cell r="G24">
            <v>140</v>
          </cell>
        </row>
        <row r="25">
          <cell r="E25">
            <v>183</v>
          </cell>
          <cell r="G25">
            <v>133</v>
          </cell>
        </row>
        <row r="26">
          <cell r="E26">
            <v>183</v>
          </cell>
          <cell r="G26">
            <v>100</v>
          </cell>
        </row>
        <row r="27">
          <cell r="E27">
            <v>183</v>
          </cell>
          <cell r="G27">
            <v>132</v>
          </cell>
        </row>
        <row r="28">
          <cell r="E28">
            <v>171</v>
          </cell>
          <cell r="G28">
            <v>172</v>
          </cell>
        </row>
        <row r="29">
          <cell r="E29">
            <v>200</v>
          </cell>
          <cell r="G29">
            <v>142</v>
          </cell>
        </row>
        <row r="30">
          <cell r="E30">
            <v>190</v>
          </cell>
          <cell r="G30">
            <v>216</v>
          </cell>
        </row>
        <row r="31">
          <cell r="E31">
            <v>229</v>
          </cell>
        </row>
        <row r="32">
          <cell r="E32">
            <v>238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r.P.2"/>
      <sheetName val="obr.P.4"/>
      <sheetName val="обр.5 veliki"/>
      <sheetName val="obr.P.5 "/>
      <sheetName val="obr.P.6"/>
      <sheetName val="obr.P.7"/>
      <sheetName val="obr.7 a"/>
      <sheetName val="obr.P.8"/>
    </sheetNames>
    <sheetDataSet>
      <sheetData sheetId="0">
        <row r="39">
          <cell r="D39">
            <v>458</v>
          </cell>
          <cell r="E39">
            <v>10</v>
          </cell>
          <cell r="J39">
            <v>6</v>
          </cell>
          <cell r="K39">
            <v>12</v>
          </cell>
          <cell r="L39">
            <v>129</v>
          </cell>
          <cell r="M39">
            <v>118</v>
          </cell>
          <cell r="N39">
            <v>316</v>
          </cell>
          <cell r="O39">
            <v>26</v>
          </cell>
          <cell r="P39">
            <v>0</v>
          </cell>
          <cell r="R39">
            <v>3</v>
          </cell>
          <cell r="S39">
            <v>120</v>
          </cell>
          <cell r="T39">
            <v>69</v>
          </cell>
          <cell r="U39">
            <v>82</v>
          </cell>
          <cell r="V39">
            <v>211</v>
          </cell>
        </row>
        <row r="40">
          <cell r="D40">
            <v>129</v>
          </cell>
          <cell r="E40">
            <v>1</v>
          </cell>
          <cell r="J40">
            <v>2</v>
          </cell>
          <cell r="K40">
            <v>2</v>
          </cell>
          <cell r="L40">
            <v>18</v>
          </cell>
          <cell r="M40">
            <v>17</v>
          </cell>
          <cell r="N40">
            <v>105</v>
          </cell>
          <cell r="O40">
            <v>7</v>
          </cell>
          <cell r="P40">
            <v>0</v>
          </cell>
          <cell r="R40">
            <v>1</v>
          </cell>
          <cell r="S40">
            <v>87</v>
          </cell>
          <cell r="T40">
            <v>15</v>
          </cell>
          <cell r="U40">
            <v>12</v>
          </cell>
          <cell r="V40">
            <v>19</v>
          </cell>
        </row>
        <row r="41">
          <cell r="D41">
            <v>249</v>
          </cell>
          <cell r="E41">
            <v>0</v>
          </cell>
          <cell r="J41">
            <v>0</v>
          </cell>
          <cell r="K41">
            <v>1</v>
          </cell>
          <cell r="L41">
            <v>49</v>
          </cell>
          <cell r="M41">
            <v>41</v>
          </cell>
          <cell r="N41">
            <v>231</v>
          </cell>
          <cell r="O41">
            <v>14</v>
          </cell>
          <cell r="P41">
            <v>2</v>
          </cell>
          <cell r="R41">
            <v>2</v>
          </cell>
          <cell r="S41">
            <v>81</v>
          </cell>
          <cell r="T41">
            <v>65</v>
          </cell>
          <cell r="U41">
            <v>57</v>
          </cell>
          <cell r="V41">
            <v>93</v>
          </cell>
        </row>
        <row r="42">
          <cell r="D42">
            <v>229</v>
          </cell>
          <cell r="E42">
            <v>2</v>
          </cell>
          <cell r="J42">
            <v>12</v>
          </cell>
          <cell r="K42">
            <v>7</v>
          </cell>
          <cell r="L42">
            <v>34</v>
          </cell>
          <cell r="M42">
            <v>29</v>
          </cell>
          <cell r="N42">
            <v>209</v>
          </cell>
          <cell r="O42">
            <v>10</v>
          </cell>
          <cell r="P42">
            <v>0</v>
          </cell>
          <cell r="R42">
            <v>7</v>
          </cell>
          <cell r="S42">
            <v>100</v>
          </cell>
          <cell r="T42">
            <v>38</v>
          </cell>
          <cell r="U42">
            <v>43</v>
          </cell>
          <cell r="V42">
            <v>80</v>
          </cell>
        </row>
      </sheetData>
      <sheetData sheetId="1">
        <row r="33">
          <cell r="C33">
            <v>312</v>
          </cell>
          <cell r="D33">
            <v>0</v>
          </cell>
          <cell r="E33">
            <v>0</v>
          </cell>
          <cell r="F33">
            <v>1</v>
          </cell>
          <cell r="G33">
            <v>3</v>
          </cell>
          <cell r="H33">
            <v>83</v>
          </cell>
          <cell r="I33">
            <v>10</v>
          </cell>
          <cell r="J33">
            <v>2</v>
          </cell>
          <cell r="M33">
            <v>9</v>
          </cell>
          <cell r="N33">
            <v>64</v>
          </cell>
          <cell r="O33">
            <v>20</v>
          </cell>
          <cell r="P33">
            <v>25</v>
          </cell>
          <cell r="Q33">
            <v>11</v>
          </cell>
          <cell r="R33">
            <v>12</v>
          </cell>
          <cell r="S33">
            <v>483</v>
          </cell>
        </row>
        <row r="34">
          <cell r="C34">
            <v>96</v>
          </cell>
          <cell r="D34">
            <v>1</v>
          </cell>
          <cell r="E34">
            <v>0</v>
          </cell>
          <cell r="F34">
            <v>8</v>
          </cell>
          <cell r="G34">
            <v>0</v>
          </cell>
          <cell r="H34">
            <v>27</v>
          </cell>
          <cell r="I34">
            <v>0</v>
          </cell>
          <cell r="J34">
            <v>0</v>
          </cell>
          <cell r="M34">
            <v>6</v>
          </cell>
          <cell r="N34">
            <v>5</v>
          </cell>
          <cell r="O34">
            <v>0</v>
          </cell>
          <cell r="P34">
            <v>6</v>
          </cell>
          <cell r="Q34">
            <v>1</v>
          </cell>
          <cell r="R34">
            <v>2</v>
          </cell>
          <cell r="S34">
            <v>132</v>
          </cell>
        </row>
        <row r="35">
          <cell r="C35">
            <v>223</v>
          </cell>
          <cell r="D35">
            <v>0</v>
          </cell>
          <cell r="E35">
            <v>0</v>
          </cell>
          <cell r="F35">
            <v>4</v>
          </cell>
          <cell r="G35">
            <v>4</v>
          </cell>
          <cell r="H35">
            <v>75</v>
          </cell>
          <cell r="I35">
            <v>0</v>
          </cell>
          <cell r="J35">
            <v>0</v>
          </cell>
          <cell r="M35">
            <v>19</v>
          </cell>
          <cell r="N35">
            <v>19</v>
          </cell>
          <cell r="O35">
            <v>3</v>
          </cell>
          <cell r="P35">
            <v>0</v>
          </cell>
          <cell r="Q35">
            <v>8</v>
          </cell>
          <cell r="R35">
            <v>1</v>
          </cell>
          <cell r="S35">
            <v>297</v>
          </cell>
        </row>
        <row r="36">
          <cell r="C36">
            <v>201</v>
          </cell>
          <cell r="D36">
            <v>3</v>
          </cell>
          <cell r="E36">
            <v>1</v>
          </cell>
          <cell r="F36">
            <v>2</v>
          </cell>
          <cell r="G36">
            <v>2</v>
          </cell>
          <cell r="H36">
            <v>88</v>
          </cell>
          <cell r="I36">
            <v>0</v>
          </cell>
          <cell r="J36">
            <v>0</v>
          </cell>
          <cell r="M36">
            <v>9</v>
          </cell>
          <cell r="N36">
            <v>10</v>
          </cell>
          <cell r="O36">
            <v>9</v>
          </cell>
          <cell r="P36">
            <v>1</v>
          </cell>
          <cell r="Q36">
            <v>5</v>
          </cell>
          <cell r="R36">
            <v>7</v>
          </cell>
          <cell r="S36">
            <v>260</v>
          </cell>
        </row>
      </sheetData>
      <sheetData sheetId="2">
        <row r="25">
          <cell r="E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</row>
        <row r="26">
          <cell r="E26">
            <v>90</v>
          </cell>
          <cell r="G26">
            <v>91</v>
          </cell>
          <cell r="I26">
            <v>9</v>
          </cell>
          <cell r="J26">
            <v>10</v>
          </cell>
          <cell r="K26">
            <v>8</v>
          </cell>
          <cell r="L26">
            <v>4</v>
          </cell>
          <cell r="M26">
            <v>4</v>
          </cell>
          <cell r="N26">
            <v>0</v>
          </cell>
          <cell r="O26">
            <v>0</v>
          </cell>
          <cell r="P26">
            <v>2</v>
          </cell>
          <cell r="Q26">
            <v>69</v>
          </cell>
          <cell r="R26">
            <v>3</v>
          </cell>
          <cell r="S26">
            <v>0</v>
          </cell>
          <cell r="U26">
            <v>0</v>
          </cell>
        </row>
        <row r="27">
          <cell r="E27">
            <v>109</v>
          </cell>
          <cell r="G27">
            <v>81</v>
          </cell>
          <cell r="I27">
            <v>0</v>
          </cell>
          <cell r="J27">
            <v>11</v>
          </cell>
          <cell r="K27">
            <v>10</v>
          </cell>
          <cell r="L27">
            <v>0</v>
          </cell>
          <cell r="M27">
            <v>2</v>
          </cell>
          <cell r="N27">
            <v>2</v>
          </cell>
          <cell r="O27">
            <v>6</v>
          </cell>
          <cell r="P27">
            <v>1</v>
          </cell>
          <cell r="Q27">
            <v>66</v>
          </cell>
          <cell r="R27">
            <v>4</v>
          </cell>
          <cell r="S27">
            <v>0</v>
          </cell>
          <cell r="U27">
            <v>2</v>
          </cell>
        </row>
        <row r="28">
          <cell r="E28">
            <v>130</v>
          </cell>
          <cell r="G28">
            <v>178</v>
          </cell>
          <cell r="I28">
            <v>2</v>
          </cell>
          <cell r="J28">
            <v>86</v>
          </cell>
          <cell r="K28">
            <v>82</v>
          </cell>
          <cell r="L28">
            <v>3</v>
          </cell>
          <cell r="M28">
            <v>48</v>
          </cell>
          <cell r="N28">
            <v>17</v>
          </cell>
          <cell r="O28">
            <v>14</v>
          </cell>
          <cell r="P28">
            <v>4</v>
          </cell>
          <cell r="Q28">
            <v>84</v>
          </cell>
          <cell r="R28">
            <v>6</v>
          </cell>
          <cell r="S28">
            <v>0</v>
          </cell>
          <cell r="U28">
            <v>0</v>
          </cell>
        </row>
        <row r="29">
          <cell r="E29">
            <v>135</v>
          </cell>
          <cell r="G29">
            <v>133</v>
          </cell>
          <cell r="I29">
            <v>1</v>
          </cell>
          <cell r="J29">
            <v>22</v>
          </cell>
          <cell r="K29">
            <v>18</v>
          </cell>
          <cell r="L29">
            <v>2</v>
          </cell>
          <cell r="M29">
            <v>10</v>
          </cell>
          <cell r="N29">
            <v>1</v>
          </cell>
          <cell r="O29">
            <v>5</v>
          </cell>
          <cell r="P29">
            <v>4</v>
          </cell>
          <cell r="Q29">
            <v>97</v>
          </cell>
          <cell r="R29">
            <v>13</v>
          </cell>
          <cell r="S29">
            <v>0</v>
          </cell>
          <cell r="U29">
            <v>1</v>
          </cell>
        </row>
        <row r="30">
          <cell r="E30">
            <v>131</v>
          </cell>
          <cell r="G30">
            <v>132</v>
          </cell>
          <cell r="I30">
            <v>2</v>
          </cell>
          <cell r="J30">
            <v>18</v>
          </cell>
          <cell r="K30">
            <v>17</v>
          </cell>
          <cell r="L30">
            <v>6</v>
          </cell>
          <cell r="M30">
            <v>5</v>
          </cell>
          <cell r="N30">
            <v>0</v>
          </cell>
          <cell r="O30">
            <v>6</v>
          </cell>
          <cell r="P30">
            <v>1</v>
          </cell>
          <cell r="Q30">
            <v>105</v>
          </cell>
          <cell r="R30">
            <v>7</v>
          </cell>
          <cell r="S30">
            <v>0</v>
          </cell>
          <cell r="U30">
            <v>1</v>
          </cell>
        </row>
        <row r="31">
          <cell r="E31">
            <v>122</v>
          </cell>
          <cell r="G31">
            <v>165</v>
          </cell>
          <cell r="I31">
            <v>1</v>
          </cell>
          <cell r="J31">
            <v>24</v>
          </cell>
          <cell r="K31">
            <v>21</v>
          </cell>
          <cell r="L31">
            <v>8</v>
          </cell>
          <cell r="M31">
            <v>12</v>
          </cell>
          <cell r="N31">
            <v>1</v>
          </cell>
          <cell r="O31">
            <v>0</v>
          </cell>
          <cell r="P31">
            <v>3</v>
          </cell>
          <cell r="Q31">
            <v>129</v>
          </cell>
          <cell r="R31">
            <v>9</v>
          </cell>
          <cell r="S31">
            <v>2</v>
          </cell>
          <cell r="U31">
            <v>1</v>
          </cell>
        </row>
        <row r="32">
          <cell r="E32">
            <v>127</v>
          </cell>
          <cell r="G32">
            <v>132</v>
          </cell>
          <cell r="I32">
            <v>0</v>
          </cell>
          <cell r="J32">
            <v>25</v>
          </cell>
          <cell r="K32">
            <v>20</v>
          </cell>
          <cell r="L32">
            <v>11</v>
          </cell>
          <cell r="M32">
            <v>7</v>
          </cell>
          <cell r="N32">
            <v>2</v>
          </cell>
          <cell r="O32">
            <v>0</v>
          </cell>
          <cell r="P32">
            <v>5</v>
          </cell>
          <cell r="Q32">
            <v>102</v>
          </cell>
          <cell r="R32">
            <v>5</v>
          </cell>
          <cell r="S32">
            <v>0</v>
          </cell>
          <cell r="U32">
            <v>1</v>
          </cell>
        </row>
        <row r="33">
          <cell r="E33">
            <v>119</v>
          </cell>
          <cell r="G33">
            <v>161</v>
          </cell>
          <cell r="I33">
            <v>6</v>
          </cell>
          <cell r="J33">
            <v>14</v>
          </cell>
          <cell r="K33">
            <v>11</v>
          </cell>
          <cell r="L33">
            <v>3</v>
          </cell>
          <cell r="M33">
            <v>5</v>
          </cell>
          <cell r="N33">
            <v>3</v>
          </cell>
          <cell r="O33">
            <v>0</v>
          </cell>
          <cell r="P33">
            <v>3</v>
          </cell>
          <cell r="Q33">
            <v>136</v>
          </cell>
          <cell r="R33">
            <v>5</v>
          </cell>
          <cell r="S33">
            <v>0</v>
          </cell>
          <cell r="U33">
            <v>3</v>
          </cell>
        </row>
        <row r="34">
          <cell r="E34">
            <v>115</v>
          </cell>
          <cell r="G34">
            <v>99</v>
          </cell>
          <cell r="I34">
            <v>1</v>
          </cell>
          <cell r="J34">
            <v>20</v>
          </cell>
          <cell r="K34">
            <v>18</v>
          </cell>
          <cell r="L34">
            <v>6</v>
          </cell>
          <cell r="M34">
            <v>5</v>
          </cell>
          <cell r="N34">
            <v>6</v>
          </cell>
          <cell r="O34">
            <v>1</v>
          </cell>
          <cell r="P34">
            <v>2</v>
          </cell>
          <cell r="Q34">
            <v>73</v>
          </cell>
          <cell r="R34">
            <v>5</v>
          </cell>
          <cell r="S34">
            <v>0</v>
          </cell>
          <cell r="U34">
            <v>4</v>
          </cell>
        </row>
      </sheetData>
      <sheetData sheetId="4">
        <row r="20">
          <cell r="E20">
            <v>0</v>
          </cell>
          <cell r="J20">
            <v>4</v>
          </cell>
          <cell r="L20">
            <v>1</v>
          </cell>
          <cell r="N20">
            <v>0</v>
          </cell>
          <cell r="P20">
            <v>0</v>
          </cell>
          <cell r="R20">
            <v>0</v>
          </cell>
        </row>
        <row r="21">
          <cell r="E21">
            <v>0</v>
          </cell>
          <cell r="J21">
            <v>5</v>
          </cell>
          <cell r="L21">
            <v>3</v>
          </cell>
          <cell r="N21">
            <v>0</v>
          </cell>
          <cell r="P21">
            <v>0</v>
          </cell>
          <cell r="R21">
            <v>0</v>
          </cell>
        </row>
        <row r="22">
          <cell r="E22">
            <v>1</v>
          </cell>
          <cell r="J22">
            <v>2</v>
          </cell>
          <cell r="L22">
            <v>6</v>
          </cell>
          <cell r="N22">
            <v>0</v>
          </cell>
          <cell r="P22">
            <v>1</v>
          </cell>
          <cell r="R22">
            <v>0</v>
          </cell>
        </row>
        <row r="23">
          <cell r="E23">
            <v>0</v>
          </cell>
          <cell r="J23">
            <v>2</v>
          </cell>
          <cell r="L23">
            <v>3</v>
          </cell>
          <cell r="N23">
            <v>0</v>
          </cell>
          <cell r="P23">
            <v>1</v>
          </cell>
          <cell r="R23">
            <v>1</v>
          </cell>
        </row>
        <row r="24">
          <cell r="E24">
            <v>12</v>
          </cell>
          <cell r="J24">
            <v>8</v>
          </cell>
          <cell r="L24">
            <v>7</v>
          </cell>
          <cell r="N24">
            <v>0</v>
          </cell>
          <cell r="P24">
            <v>0</v>
          </cell>
          <cell r="R24">
            <v>1</v>
          </cell>
        </row>
        <row r="25">
          <cell r="E25">
            <v>14</v>
          </cell>
          <cell r="J25">
            <v>13</v>
          </cell>
          <cell r="L25">
            <v>6</v>
          </cell>
          <cell r="N25">
            <v>0</v>
          </cell>
          <cell r="P25">
            <v>1</v>
          </cell>
          <cell r="R25">
            <v>0</v>
          </cell>
        </row>
        <row r="26">
          <cell r="E26">
            <v>0</v>
          </cell>
          <cell r="J26">
            <v>3</v>
          </cell>
          <cell r="L26">
            <v>2</v>
          </cell>
          <cell r="N26">
            <v>0</v>
          </cell>
          <cell r="P26">
            <v>2</v>
          </cell>
          <cell r="R26">
            <v>2</v>
          </cell>
        </row>
        <row r="27">
          <cell r="E27">
            <v>0</v>
          </cell>
          <cell r="J27">
            <v>4</v>
          </cell>
          <cell r="L27">
            <v>1</v>
          </cell>
          <cell r="N27">
            <v>0</v>
          </cell>
          <cell r="P27">
            <v>1</v>
          </cell>
          <cell r="R27">
            <v>0</v>
          </cell>
        </row>
        <row r="28">
          <cell r="E28">
            <v>16</v>
          </cell>
          <cell r="J28">
            <v>9</v>
          </cell>
          <cell r="L28">
            <v>3</v>
          </cell>
          <cell r="N28">
            <v>1</v>
          </cell>
          <cell r="P28">
            <v>0</v>
          </cell>
          <cell r="R28">
            <v>1</v>
          </cell>
        </row>
        <row r="29">
          <cell r="E29">
            <v>5</v>
          </cell>
          <cell r="J29">
            <v>12</v>
          </cell>
          <cell r="L29">
            <v>0</v>
          </cell>
          <cell r="N29">
            <v>0</v>
          </cell>
          <cell r="P29">
            <v>1</v>
          </cell>
          <cell r="R29">
            <v>0</v>
          </cell>
        </row>
      </sheetData>
      <sheetData sheetId="5">
        <row r="43">
          <cell r="C43">
            <v>156</v>
          </cell>
          <cell r="F43">
            <v>43</v>
          </cell>
          <cell r="I43">
            <v>96</v>
          </cell>
          <cell r="L43">
            <v>304</v>
          </cell>
          <cell r="M43">
            <v>60</v>
          </cell>
          <cell r="N43">
            <v>119</v>
          </cell>
          <cell r="T43">
            <v>9</v>
          </cell>
        </row>
        <row r="44">
          <cell r="C44">
            <v>68</v>
          </cell>
          <cell r="F44">
            <v>10</v>
          </cell>
          <cell r="I44">
            <v>17</v>
          </cell>
          <cell r="L44">
            <v>64</v>
          </cell>
          <cell r="M44">
            <v>7</v>
          </cell>
          <cell r="N44">
            <v>11</v>
          </cell>
          <cell r="T44">
            <v>5</v>
          </cell>
        </row>
        <row r="45">
          <cell r="C45">
            <v>174</v>
          </cell>
          <cell r="F45">
            <v>19</v>
          </cell>
          <cell r="I45">
            <v>58</v>
          </cell>
          <cell r="L45">
            <v>165</v>
          </cell>
          <cell r="M45">
            <v>46</v>
          </cell>
          <cell r="N45">
            <v>74</v>
          </cell>
          <cell r="T45">
            <v>9</v>
          </cell>
        </row>
        <row r="46">
          <cell r="C46">
            <v>260</v>
          </cell>
          <cell r="F46">
            <v>6</v>
          </cell>
          <cell r="I46">
            <v>75</v>
          </cell>
          <cell r="L46">
            <v>452</v>
          </cell>
          <cell r="M46">
            <v>49</v>
          </cell>
          <cell r="N46">
            <v>122</v>
          </cell>
          <cell r="T46">
            <v>9</v>
          </cell>
        </row>
      </sheetData>
      <sheetData sheetId="6">
        <row r="19">
          <cell r="F19">
            <v>539</v>
          </cell>
        </row>
      </sheetData>
      <sheetData sheetId="7">
        <row r="23">
          <cell r="E23">
            <v>0</v>
          </cell>
        </row>
        <row r="24">
          <cell r="E24">
            <v>47</v>
          </cell>
          <cell r="G24">
            <v>75</v>
          </cell>
        </row>
        <row r="25">
          <cell r="E25">
            <v>47</v>
          </cell>
          <cell r="G25">
            <v>90</v>
          </cell>
        </row>
        <row r="26">
          <cell r="E26">
            <v>20</v>
          </cell>
          <cell r="G26">
            <v>115</v>
          </cell>
        </row>
        <row r="27">
          <cell r="E27">
            <v>47</v>
          </cell>
          <cell r="G27">
            <v>101</v>
          </cell>
        </row>
        <row r="28">
          <cell r="E28">
            <v>72</v>
          </cell>
          <cell r="G28">
            <v>75</v>
          </cell>
        </row>
        <row r="29">
          <cell r="E29">
            <v>63</v>
          </cell>
          <cell r="G29">
            <v>134</v>
          </cell>
        </row>
        <row r="30">
          <cell r="E30">
            <v>60</v>
          </cell>
          <cell r="G30">
            <v>64</v>
          </cell>
        </row>
        <row r="31">
          <cell r="E31">
            <v>90</v>
          </cell>
        </row>
        <row r="32">
          <cell r="E32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4:Z45"/>
  <sheetViews>
    <sheetView tabSelected="1" zoomScale="80" zoomScaleNormal="80" zoomScalePageLayoutView="60" workbookViewId="0" topLeftCell="A1">
      <selection activeCell="E4" sqref="E4:R4"/>
    </sheetView>
  </sheetViews>
  <sheetFormatPr defaultColWidth="9.140625" defaultRowHeight="15"/>
  <cols>
    <col min="1" max="1" width="4.421875" style="67" customWidth="1"/>
    <col min="2" max="2" width="9.140625" style="67" customWidth="1"/>
    <col min="3" max="17" width="7.7109375" style="67" customWidth="1"/>
    <col min="18" max="18" width="10.00390625" style="67" customWidth="1"/>
    <col min="19" max="22" width="7.7109375" style="67" customWidth="1"/>
    <col min="23" max="16384" width="9.140625" style="67" customWidth="1"/>
  </cols>
  <sheetData>
    <row r="4" spans="3:25" ht="23.25">
      <c r="C4" s="30"/>
      <c r="E4" s="292" t="s">
        <v>18</v>
      </c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U4" s="306"/>
      <c r="V4" s="306"/>
      <c r="X4" s="306"/>
      <c r="Y4" s="306"/>
    </row>
    <row r="5" spans="21:25" ht="15">
      <c r="U5" s="310"/>
      <c r="V5" s="310"/>
      <c r="X5" s="309"/>
      <c r="Y5" s="309"/>
    </row>
    <row r="6" spans="6:25" ht="18">
      <c r="F6" s="68" t="s">
        <v>81</v>
      </c>
      <c r="G6" s="68"/>
      <c r="H6" s="68"/>
      <c r="I6" s="68"/>
      <c r="J6" s="68"/>
      <c r="K6" s="69"/>
      <c r="L6" s="70" t="s">
        <v>189</v>
      </c>
      <c r="M6" s="299" t="s">
        <v>201</v>
      </c>
      <c r="N6" s="299"/>
      <c r="O6" s="299"/>
      <c r="P6" s="299"/>
      <c r="Q6" s="71"/>
      <c r="X6" s="72"/>
      <c r="Y6" s="72"/>
    </row>
    <row r="7" spans="12:16" ht="18">
      <c r="L7" s="73" t="s">
        <v>190</v>
      </c>
      <c r="M7" s="299" t="s">
        <v>203</v>
      </c>
      <c r="N7" s="299"/>
      <c r="O7" s="299"/>
      <c r="P7" s="299"/>
    </row>
    <row r="8" ht="15.75">
      <c r="B8" s="67" t="s">
        <v>136</v>
      </c>
    </row>
    <row r="11" spans="21:22" ht="15">
      <c r="U11" s="306" t="s">
        <v>102</v>
      </c>
      <c r="V11" s="306"/>
    </row>
    <row r="12" ht="15.75" thickBot="1"/>
    <row r="13" spans="1:22" ht="36.75" customHeight="1" thickBot="1">
      <c r="A13" s="74"/>
      <c r="B13" s="295" t="s">
        <v>164</v>
      </c>
      <c r="C13" s="293" t="s">
        <v>86</v>
      </c>
      <c r="D13" s="296" t="s">
        <v>0</v>
      </c>
      <c r="E13" s="304"/>
      <c r="F13" s="305"/>
      <c r="G13" s="300" t="s">
        <v>79</v>
      </c>
      <c r="H13" s="295" t="s">
        <v>172</v>
      </c>
      <c r="I13" s="296" t="s">
        <v>1</v>
      </c>
      <c r="J13" s="297"/>
      <c r="K13" s="303" t="s">
        <v>2</v>
      </c>
      <c r="L13" s="304"/>
      <c r="M13" s="304"/>
      <c r="N13" s="304"/>
      <c r="O13" s="304"/>
      <c r="P13" s="304"/>
      <c r="Q13" s="297"/>
      <c r="R13" s="300" t="s">
        <v>85</v>
      </c>
      <c r="S13" s="296" t="s">
        <v>3</v>
      </c>
      <c r="T13" s="304"/>
      <c r="U13" s="304"/>
      <c r="V13" s="297"/>
    </row>
    <row r="14" spans="1:22" ht="39.75" customHeight="1" thickBot="1">
      <c r="A14" s="74"/>
      <c r="B14" s="298"/>
      <c r="C14" s="298"/>
      <c r="D14" s="293" t="s">
        <v>4</v>
      </c>
      <c r="E14" s="293" t="s">
        <v>5</v>
      </c>
      <c r="F14" s="293" t="s">
        <v>78</v>
      </c>
      <c r="G14" s="301"/>
      <c r="H14" s="298"/>
      <c r="I14" s="295" t="s">
        <v>145</v>
      </c>
      <c r="J14" s="293" t="s">
        <v>7</v>
      </c>
      <c r="K14" s="293" t="s">
        <v>8</v>
      </c>
      <c r="L14" s="296" t="s">
        <v>9</v>
      </c>
      <c r="M14" s="305"/>
      <c r="N14" s="293" t="s">
        <v>10</v>
      </c>
      <c r="O14" s="293" t="s">
        <v>11</v>
      </c>
      <c r="P14" s="293" t="s">
        <v>12</v>
      </c>
      <c r="Q14" s="295" t="s">
        <v>144</v>
      </c>
      <c r="R14" s="301"/>
      <c r="S14" s="293" t="s">
        <v>13</v>
      </c>
      <c r="T14" s="293" t="s">
        <v>14</v>
      </c>
      <c r="U14" s="293" t="s">
        <v>15</v>
      </c>
      <c r="V14" s="293" t="s">
        <v>16</v>
      </c>
    </row>
    <row r="15" spans="1:26" ht="142.5" customHeight="1" thickBot="1">
      <c r="A15" s="74"/>
      <c r="B15" s="294"/>
      <c r="C15" s="294"/>
      <c r="D15" s="294"/>
      <c r="E15" s="294"/>
      <c r="F15" s="294"/>
      <c r="G15" s="302"/>
      <c r="H15" s="294"/>
      <c r="I15" s="294"/>
      <c r="J15" s="294"/>
      <c r="K15" s="294"/>
      <c r="L15" s="75" t="s">
        <v>6</v>
      </c>
      <c r="M15" s="75" t="s">
        <v>17</v>
      </c>
      <c r="N15" s="294"/>
      <c r="O15" s="294"/>
      <c r="P15" s="294"/>
      <c r="Q15" s="294"/>
      <c r="R15" s="302"/>
      <c r="S15" s="294"/>
      <c r="T15" s="294"/>
      <c r="U15" s="294"/>
      <c r="V15" s="294"/>
      <c r="Z15" s="76"/>
    </row>
    <row r="16" spans="2:26" ht="15.75" thickBot="1">
      <c r="B16" s="77">
        <v>1</v>
      </c>
      <c r="C16" s="78">
        <v>2</v>
      </c>
      <c r="D16" s="78">
        <v>3</v>
      </c>
      <c r="E16" s="78">
        <v>4</v>
      </c>
      <c r="F16" s="79">
        <v>5</v>
      </c>
      <c r="G16" s="77">
        <v>6</v>
      </c>
      <c r="H16" s="78">
        <v>7</v>
      </c>
      <c r="I16" s="78">
        <v>8</v>
      </c>
      <c r="J16" s="78">
        <v>9</v>
      </c>
      <c r="K16" s="78">
        <v>10</v>
      </c>
      <c r="L16" s="78">
        <v>11</v>
      </c>
      <c r="M16" s="78">
        <v>12</v>
      </c>
      <c r="N16" s="78">
        <v>13</v>
      </c>
      <c r="O16" s="78">
        <v>14</v>
      </c>
      <c r="P16" s="79">
        <v>15</v>
      </c>
      <c r="Q16" s="77">
        <v>16</v>
      </c>
      <c r="R16" s="78">
        <v>17</v>
      </c>
      <c r="S16" s="78">
        <v>18</v>
      </c>
      <c r="T16" s="78">
        <v>19</v>
      </c>
      <c r="U16" s="78">
        <v>20</v>
      </c>
      <c r="V16" s="78">
        <v>21</v>
      </c>
      <c r="Z16" s="76"/>
    </row>
    <row r="17" spans="2:22" ht="72" customHeight="1" thickBot="1" thickTop="1">
      <c r="B17" s="80" t="s">
        <v>82</v>
      </c>
      <c r="C17" s="102">
        <f aca="true" t="shared" si="0" ref="C17:V17">C39+C40+C41+C42</f>
        <v>3186</v>
      </c>
      <c r="D17" s="102">
        <f t="shared" si="0"/>
        <v>3956</v>
      </c>
      <c r="E17" s="102">
        <f t="shared" si="0"/>
        <v>28</v>
      </c>
      <c r="F17" s="102">
        <f t="shared" si="0"/>
        <v>3984</v>
      </c>
      <c r="G17" s="102">
        <f t="shared" si="0"/>
        <v>7170</v>
      </c>
      <c r="H17" s="102">
        <f>H39+H40+H41+H42</f>
        <v>4361</v>
      </c>
      <c r="I17" s="102">
        <f t="shared" si="0"/>
        <v>2809</v>
      </c>
      <c r="J17" s="102">
        <f t="shared" si="0"/>
        <v>63</v>
      </c>
      <c r="K17" s="102">
        <f t="shared" si="0"/>
        <v>146</v>
      </c>
      <c r="L17" s="102">
        <f t="shared" si="0"/>
        <v>754</v>
      </c>
      <c r="M17" s="102">
        <f t="shared" si="0"/>
        <v>600</v>
      </c>
      <c r="N17" s="102">
        <f t="shared" si="0"/>
        <v>3211</v>
      </c>
      <c r="O17" s="102">
        <f t="shared" si="0"/>
        <v>239</v>
      </c>
      <c r="P17" s="102">
        <f t="shared" si="0"/>
        <v>11</v>
      </c>
      <c r="Q17" s="102">
        <f>H17</f>
        <v>4361</v>
      </c>
      <c r="R17" s="102">
        <f t="shared" si="0"/>
        <v>69</v>
      </c>
      <c r="S17" s="102">
        <f t="shared" si="0"/>
        <v>1552</v>
      </c>
      <c r="T17" s="102">
        <f t="shared" si="0"/>
        <v>703</v>
      </c>
      <c r="U17" s="102">
        <f t="shared" si="0"/>
        <v>835</v>
      </c>
      <c r="V17" s="102">
        <f t="shared" si="0"/>
        <v>1271</v>
      </c>
    </row>
    <row r="18" ht="15.75" thickTop="1"/>
    <row r="19" ht="15">
      <c r="C19" s="76" t="s">
        <v>171</v>
      </c>
    </row>
    <row r="20" spans="3:4" ht="15">
      <c r="C20" s="307" t="s">
        <v>203</v>
      </c>
      <c r="D20" s="308"/>
    </row>
    <row r="21" ht="15">
      <c r="O21" s="76" t="s">
        <v>202</v>
      </c>
    </row>
    <row r="23" ht="15">
      <c r="O23" s="76" t="s">
        <v>165</v>
      </c>
    </row>
    <row r="29" spans="5:18" ht="23.25">
      <c r="E29" s="292" t="s">
        <v>18</v>
      </c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</row>
    <row r="31" spans="6:17" ht="18">
      <c r="F31" s="68" t="s">
        <v>81</v>
      </c>
      <c r="G31" s="68"/>
      <c r="H31" s="68"/>
      <c r="I31" s="68"/>
      <c r="J31" s="68"/>
      <c r="K31" s="69"/>
      <c r="L31" s="70" t="s">
        <v>189</v>
      </c>
      <c r="M31" s="299" t="s">
        <v>201</v>
      </c>
      <c r="N31" s="299"/>
      <c r="O31" s="299"/>
      <c r="P31" s="299"/>
      <c r="Q31" s="73"/>
    </row>
    <row r="32" spans="12:16" ht="18">
      <c r="L32" s="73" t="s">
        <v>190</v>
      </c>
      <c r="M32" s="299" t="s">
        <v>203</v>
      </c>
      <c r="N32" s="299"/>
      <c r="O32" s="299"/>
      <c r="P32" s="299"/>
    </row>
    <row r="33" ht="15.75">
      <c r="B33" s="67" t="s">
        <v>136</v>
      </c>
    </row>
    <row r="34" spans="21:22" ht="15.75" thickBot="1">
      <c r="U34" s="306" t="s">
        <v>80</v>
      </c>
      <c r="V34" s="306"/>
    </row>
    <row r="35" spans="2:22" ht="36.75" customHeight="1" thickBot="1">
      <c r="B35" s="293" t="s">
        <v>95</v>
      </c>
      <c r="C35" s="293" t="s">
        <v>86</v>
      </c>
      <c r="D35" s="296" t="s">
        <v>0</v>
      </c>
      <c r="E35" s="304"/>
      <c r="F35" s="305"/>
      <c r="G35" s="300" t="s">
        <v>79</v>
      </c>
      <c r="H35" s="295" t="s">
        <v>172</v>
      </c>
      <c r="I35" s="296" t="s">
        <v>1</v>
      </c>
      <c r="J35" s="297"/>
      <c r="K35" s="303" t="s">
        <v>2</v>
      </c>
      <c r="L35" s="304"/>
      <c r="M35" s="304"/>
      <c r="N35" s="304"/>
      <c r="O35" s="304"/>
      <c r="P35" s="304"/>
      <c r="Q35" s="297"/>
      <c r="R35" s="300" t="s">
        <v>85</v>
      </c>
      <c r="S35" s="296" t="s">
        <v>3</v>
      </c>
      <c r="T35" s="304"/>
      <c r="U35" s="304"/>
      <c r="V35" s="297"/>
    </row>
    <row r="36" spans="2:22" ht="39.75" customHeight="1" thickBot="1">
      <c r="B36" s="298"/>
      <c r="C36" s="298"/>
      <c r="D36" s="293" t="s">
        <v>4</v>
      </c>
      <c r="E36" s="293" t="s">
        <v>5</v>
      </c>
      <c r="F36" s="293" t="s">
        <v>78</v>
      </c>
      <c r="G36" s="301"/>
      <c r="H36" s="298"/>
      <c r="I36" s="295" t="s">
        <v>145</v>
      </c>
      <c r="J36" s="293" t="s">
        <v>7</v>
      </c>
      <c r="K36" s="295" t="s">
        <v>26</v>
      </c>
      <c r="L36" s="296" t="s">
        <v>9</v>
      </c>
      <c r="M36" s="305"/>
      <c r="N36" s="293" t="s">
        <v>10</v>
      </c>
      <c r="O36" s="293" t="s">
        <v>11</v>
      </c>
      <c r="P36" s="293" t="s">
        <v>12</v>
      </c>
      <c r="Q36" s="295" t="s">
        <v>144</v>
      </c>
      <c r="R36" s="301"/>
      <c r="S36" s="293" t="s">
        <v>13</v>
      </c>
      <c r="T36" s="293" t="s">
        <v>14</v>
      </c>
      <c r="U36" s="293" t="s">
        <v>15</v>
      </c>
      <c r="V36" s="293" t="s">
        <v>16</v>
      </c>
    </row>
    <row r="37" spans="2:22" ht="142.5" customHeight="1" thickBot="1">
      <c r="B37" s="294"/>
      <c r="C37" s="294"/>
      <c r="D37" s="294"/>
      <c r="E37" s="294"/>
      <c r="F37" s="294"/>
      <c r="G37" s="302"/>
      <c r="H37" s="294"/>
      <c r="I37" s="294"/>
      <c r="J37" s="294"/>
      <c r="K37" s="294"/>
      <c r="L37" s="75" t="s">
        <v>6</v>
      </c>
      <c r="M37" s="75" t="s">
        <v>17</v>
      </c>
      <c r="N37" s="294"/>
      <c r="O37" s="294"/>
      <c r="P37" s="294"/>
      <c r="Q37" s="294"/>
      <c r="R37" s="302"/>
      <c r="S37" s="294"/>
      <c r="T37" s="294"/>
      <c r="U37" s="294"/>
      <c r="V37" s="294"/>
    </row>
    <row r="38" spans="2:22" ht="15.75" customHeight="1" thickBot="1">
      <c r="B38" s="77">
        <v>1</v>
      </c>
      <c r="C38" s="78">
        <v>2</v>
      </c>
      <c r="D38" s="78">
        <v>3</v>
      </c>
      <c r="E38" s="78">
        <v>4</v>
      </c>
      <c r="F38" s="79">
        <v>5</v>
      </c>
      <c r="G38" s="77">
        <v>6</v>
      </c>
      <c r="H38" s="160">
        <v>7</v>
      </c>
      <c r="I38" s="78">
        <v>8</v>
      </c>
      <c r="J38" s="78">
        <v>9</v>
      </c>
      <c r="K38" s="78">
        <v>10</v>
      </c>
      <c r="L38" s="78">
        <v>11</v>
      </c>
      <c r="M38" s="78">
        <v>12</v>
      </c>
      <c r="N38" s="88">
        <v>13</v>
      </c>
      <c r="O38" s="78">
        <v>14</v>
      </c>
      <c r="P38" s="79">
        <v>15</v>
      </c>
      <c r="Q38" s="77">
        <v>16</v>
      </c>
      <c r="R38" s="78">
        <v>17</v>
      </c>
      <c r="S38" s="78">
        <v>18</v>
      </c>
      <c r="T38" s="78">
        <v>19</v>
      </c>
      <c r="U38" s="78">
        <v>20</v>
      </c>
      <c r="V38" s="78">
        <v>21</v>
      </c>
    </row>
    <row r="39" spans="2:22" ht="72" customHeight="1" thickBot="1" thickTop="1">
      <c r="B39" s="80" t="s">
        <v>87</v>
      </c>
      <c r="C39" s="101">
        <v>1379</v>
      </c>
      <c r="D39" s="211">
        <f>'[1]obr.P.2'!$D$39+'[2]obr.P.2'!$D$39</f>
        <v>1523</v>
      </c>
      <c r="E39" s="211">
        <f>'[1]obr.P.2'!$E$39+'[2]obr.P.2'!$E$39</f>
        <v>11</v>
      </c>
      <c r="F39" s="103">
        <f>D39+E39</f>
        <v>1534</v>
      </c>
      <c r="G39" s="102">
        <f>C39+F39</f>
        <v>2913</v>
      </c>
      <c r="H39" s="102">
        <f>Q39</f>
        <v>1665</v>
      </c>
      <c r="I39" s="102">
        <f>G39-H39</f>
        <v>1248</v>
      </c>
      <c r="J39" s="211">
        <f>'[1]obr.P.2'!$J$39+'[2]obr.P.2'!$J$39</f>
        <v>21</v>
      </c>
      <c r="K39" s="211">
        <f>'[1]obr.P.2'!$K$39+'[2]obr.P.2'!$K$39</f>
        <v>78</v>
      </c>
      <c r="L39" s="211">
        <f>'[1]obr.P.2'!$L$39+'[2]obr.P.2'!$L$39</f>
        <v>413</v>
      </c>
      <c r="M39" s="211">
        <f>'[1]obr.P.2'!$M$39+'[2]obr.P.2'!$M$39</f>
        <v>338</v>
      </c>
      <c r="N39" s="211">
        <f>'[1]obr.P.2'!$N$39+'[2]obr.P.2'!$N$39</f>
        <v>1084</v>
      </c>
      <c r="O39" s="211">
        <f>'[1]obr.P.2'!$O$39+'[2]obr.P.2'!$O$39</f>
        <v>86</v>
      </c>
      <c r="P39" s="211">
        <f>'[1]obr.P.2'!$P$39+'[2]obr.P.2'!$P$39</f>
        <v>4</v>
      </c>
      <c r="Q39" s="103">
        <f>K39+L39+N39+O39+P39</f>
        <v>1665</v>
      </c>
      <c r="R39" s="211">
        <f>'[1]obr.P.2'!$R$39+'[2]obr.P.2'!$R$39</f>
        <v>24</v>
      </c>
      <c r="S39" s="211">
        <f>'[1]obr.P.2'!$S$39+'[2]obr.P.2'!$S$39</f>
        <v>525</v>
      </c>
      <c r="T39" s="211">
        <f>'[1]obr.P.2'!$T$39+'[2]obr.P.2'!$T$39</f>
        <v>248</v>
      </c>
      <c r="U39" s="211">
        <f>'[1]obr.P.2'!$U$39+'[2]obr.P.2'!$U$39</f>
        <v>305</v>
      </c>
      <c r="V39" s="216">
        <f>'[1]obr.P.2'!$V$39+'[2]obr.P.2'!$V$39</f>
        <v>586</v>
      </c>
    </row>
    <row r="40" spans="2:22" ht="72" customHeight="1" thickBot="1" thickTop="1">
      <c r="B40" s="81" t="s">
        <v>88</v>
      </c>
      <c r="C40" s="101">
        <v>196</v>
      </c>
      <c r="D40" s="211">
        <f>'[1]obr.P.2'!$D$40+'[2]obr.P.2'!$D$40</f>
        <v>450</v>
      </c>
      <c r="E40" s="211">
        <f>'[1]obr.P.2'!$E$40+'[2]obr.P.2'!$E$40</f>
        <v>1</v>
      </c>
      <c r="F40" s="103">
        <f>D40+E40</f>
        <v>451</v>
      </c>
      <c r="G40" s="102">
        <f>C40+F40</f>
        <v>647</v>
      </c>
      <c r="H40" s="102">
        <f>Q40</f>
        <v>484</v>
      </c>
      <c r="I40" s="102">
        <f>G40-H40</f>
        <v>163</v>
      </c>
      <c r="J40" s="215">
        <f>'[1]obr.P.2'!$J$40+'[2]obr.P.2'!$J$40</f>
        <v>7</v>
      </c>
      <c r="K40" s="215">
        <f>'[1]obr.P.2'!$K$40+'[2]obr.P.2'!$K$40</f>
        <v>6</v>
      </c>
      <c r="L40" s="218">
        <f>'[1]obr.P.2'!$L$40+'[2]obr.P.2'!$L$40</f>
        <v>50</v>
      </c>
      <c r="M40" s="218">
        <f>'[1]obr.P.2'!$M$40+'[2]obr.P.2'!$M$40</f>
        <v>32</v>
      </c>
      <c r="N40" s="215">
        <f>'[1]obr.P.2'!$N$40+'[2]obr.P.2'!$N$40</f>
        <v>396</v>
      </c>
      <c r="O40" s="215">
        <f>'[1]obr.P.2'!$O$40+'[2]obr.P.2'!$O$40</f>
        <v>31</v>
      </c>
      <c r="P40" s="215">
        <f>'[1]obr.P.2'!$P$40+'[2]obr.P.2'!$P$40</f>
        <v>1</v>
      </c>
      <c r="Q40" s="103">
        <f>K40+L40+N40+O40+P40</f>
        <v>484</v>
      </c>
      <c r="R40" s="215">
        <f>'[1]obr.P.2'!$R$40+'[2]obr.P.2'!$R$40</f>
        <v>7</v>
      </c>
      <c r="S40" s="215">
        <f>'[1]obr.P.2'!$S$40+'[2]obr.P.2'!$S$40</f>
        <v>276</v>
      </c>
      <c r="T40" s="215">
        <f>'[1]obr.P.2'!$T$40+'[2]obr.P.2'!$T$40</f>
        <v>51</v>
      </c>
      <c r="U40" s="215">
        <f>'[1]obr.P.2'!$U$40+'[2]obr.P.2'!$U$40</f>
        <v>55</v>
      </c>
      <c r="V40" s="217">
        <f>'[1]obr.P.2'!$V$40+'[2]obr.P.2'!$V$40</f>
        <v>103</v>
      </c>
    </row>
    <row r="41" spans="2:22" ht="72" customHeight="1" thickBot="1" thickTop="1">
      <c r="B41" s="80" t="s">
        <v>89</v>
      </c>
      <c r="C41" s="101">
        <v>713</v>
      </c>
      <c r="D41" s="211">
        <f>'[1]obr.P.2'!$D$41+'[2]obr.P.2'!$D$41</f>
        <v>893</v>
      </c>
      <c r="E41" s="211">
        <f>'[1]obr.P.2'!$E$41+'[2]obr.P.2'!$E$41</f>
        <v>4</v>
      </c>
      <c r="F41" s="103">
        <f>D41+E41</f>
        <v>897</v>
      </c>
      <c r="G41" s="102">
        <f>C41+F41</f>
        <v>1610</v>
      </c>
      <c r="H41" s="102">
        <f>Q41</f>
        <v>911</v>
      </c>
      <c r="I41" s="102">
        <f>G41-H41</f>
        <v>699</v>
      </c>
      <c r="J41" s="211">
        <f>'[1]obr.P.2'!$J$41+'[2]obr.P.2'!$J$41</f>
        <v>0</v>
      </c>
      <c r="K41" s="211">
        <f>'[1]obr.P.2'!$K$41+'[2]obr.P.2'!$K$41</f>
        <v>2</v>
      </c>
      <c r="L41" s="218">
        <f>'[1]obr.P.2'!$L$41+'[2]obr.P.2'!$L$41</f>
        <v>150</v>
      </c>
      <c r="M41" s="218">
        <f>'[1]obr.P.2'!$M$41+'[2]obr.P.2'!$M$41</f>
        <v>117</v>
      </c>
      <c r="N41" s="211">
        <f>'[1]obr.P.2'!$N$41+'[2]obr.P.2'!$N$41</f>
        <v>702</v>
      </c>
      <c r="O41" s="211">
        <f>'[1]obr.P.2'!$O$41+'[2]obr.P.2'!$O$41</f>
        <v>52</v>
      </c>
      <c r="P41" s="211">
        <f>'[1]obr.P.2'!$P$41+'[2]obr.P.2'!$P$41</f>
        <v>5</v>
      </c>
      <c r="Q41" s="103">
        <f>K41+L41+N41+O41+P41</f>
        <v>911</v>
      </c>
      <c r="R41" s="215">
        <f>'[1]obr.P.2'!$R$41+'[2]obr.P.2'!$R$41</f>
        <v>3</v>
      </c>
      <c r="S41" s="218">
        <f>'[1]obr.P.2'!$S$41+'[2]obr.P.2'!$S$41</f>
        <v>293</v>
      </c>
      <c r="T41" s="218">
        <f>'[1]obr.P.2'!$T$41+'[2]obr.P.2'!$T$41</f>
        <v>184</v>
      </c>
      <c r="U41" s="218">
        <f>'[1]obr.P.2'!$U$41+'[2]obr.P.2'!$U$41</f>
        <v>181</v>
      </c>
      <c r="V41" s="219">
        <f>'[1]obr.P.2'!$V$41+'[2]obr.P.2'!$V$41</f>
        <v>252</v>
      </c>
    </row>
    <row r="42" spans="2:22" ht="72" customHeight="1" thickBot="1" thickTop="1">
      <c r="B42" s="82" t="s">
        <v>90</v>
      </c>
      <c r="C42" s="101">
        <v>898</v>
      </c>
      <c r="D42" s="211">
        <f>'[1]obr.P.2'!$D$42+'[2]obr.P.2'!$D$42</f>
        <v>1090</v>
      </c>
      <c r="E42" s="211">
        <f>'[1]obr.P.2'!$E$42+'[2]obr.P.2'!$E$42</f>
        <v>12</v>
      </c>
      <c r="F42" s="103">
        <f>D42+E42</f>
        <v>1102</v>
      </c>
      <c r="G42" s="102">
        <f>C42+F42</f>
        <v>2000</v>
      </c>
      <c r="H42" s="102">
        <f>Q42</f>
        <v>1301</v>
      </c>
      <c r="I42" s="102">
        <f>G42-H42</f>
        <v>699</v>
      </c>
      <c r="J42" s="211">
        <f>'[1]obr.P.2'!$J$42+'[2]obr.P.2'!$J$42</f>
        <v>35</v>
      </c>
      <c r="K42" s="211">
        <f>'[1]obr.P.2'!$K$42+'[2]obr.P.2'!$K$42</f>
        <v>60</v>
      </c>
      <c r="L42" s="212">
        <f>'[1]obr.P.2'!$L$42+'[2]obr.P.2'!$L$42</f>
        <v>141</v>
      </c>
      <c r="M42" s="212">
        <f>'[1]obr.P.2'!$M$42+'[2]obr.P.2'!$M$42</f>
        <v>113</v>
      </c>
      <c r="N42" s="211">
        <f>'[1]obr.P.2'!$N$42+'[2]obr.P.2'!$N$42</f>
        <v>1029</v>
      </c>
      <c r="O42" s="211">
        <f>'[1]obr.P.2'!$O$42+'[2]obr.P.2'!$O$42</f>
        <v>70</v>
      </c>
      <c r="P42" s="211">
        <f>'[1]obr.P.2'!$P$42+'[2]obr.P.2'!$P$42</f>
        <v>1</v>
      </c>
      <c r="Q42" s="103">
        <f>K42+L42+N42+O42+P42</f>
        <v>1301</v>
      </c>
      <c r="R42" s="211">
        <f>'[1]obr.P.2'!$R$42+'[2]obr.P.2'!$R$42</f>
        <v>35</v>
      </c>
      <c r="S42" s="211">
        <f>'[1]obr.P.2'!$S$42+'[2]obr.P.2'!$S$42</f>
        <v>458</v>
      </c>
      <c r="T42" s="211">
        <f>'[1]obr.P.2'!$T$42+'[2]obr.P.2'!$T$42</f>
        <v>220</v>
      </c>
      <c r="U42" s="211">
        <f>'[1]obr.P.2'!$U$42+'[2]obr.P.2'!$U$42</f>
        <v>294</v>
      </c>
      <c r="V42" s="216">
        <f>'[1]obr.P.2'!$V$42+'[2]obr.P.2'!$V$42</f>
        <v>330</v>
      </c>
    </row>
    <row r="43" spans="3:7" ht="16.5" thickTop="1">
      <c r="C43" s="76"/>
      <c r="F43" s="83"/>
      <c r="G43" s="83"/>
    </row>
    <row r="44" spans="3:17" ht="15">
      <c r="C44" s="76" t="s">
        <v>171</v>
      </c>
      <c r="I44" s="84"/>
      <c r="J44" s="85"/>
      <c r="Q44" s="76" t="s">
        <v>202</v>
      </c>
    </row>
    <row r="45" spans="2:17" ht="15">
      <c r="B45" s="86"/>
      <c r="C45" s="307" t="s">
        <v>203</v>
      </c>
      <c r="D45" s="308"/>
      <c r="E45" s="86"/>
      <c r="I45" s="84"/>
      <c r="J45" s="85"/>
      <c r="Q45" s="76" t="s">
        <v>165</v>
      </c>
    </row>
  </sheetData>
  <sheetProtection formatCells="0" selectLockedCells="1"/>
  <mergeCells count="62">
    <mergeCell ref="C20:D20"/>
    <mergeCell ref="U11:V11"/>
    <mergeCell ref="L14:M14"/>
    <mergeCell ref="N14:N15"/>
    <mergeCell ref="V14:V15"/>
    <mergeCell ref="Q14:Q15"/>
    <mergeCell ref="S14:S15"/>
    <mergeCell ref="J14:J15"/>
    <mergeCell ref="I14:I15"/>
    <mergeCell ref="X4:Y4"/>
    <mergeCell ref="X5:Y5"/>
    <mergeCell ref="U5:V5"/>
    <mergeCell ref="U4:V4"/>
    <mergeCell ref="S13:V13"/>
    <mergeCell ref="B35:B37"/>
    <mergeCell ref="C35:C37"/>
    <mergeCell ref="D35:F35"/>
    <mergeCell ref="U34:V34"/>
    <mergeCell ref="C45:D45"/>
    <mergeCell ref="D36:D37"/>
    <mergeCell ref="E36:E37"/>
    <mergeCell ref="S36:S37"/>
    <mergeCell ref="L36:M36"/>
    <mergeCell ref="S35:V35"/>
    <mergeCell ref="K35:Q35"/>
    <mergeCell ref="P36:P37"/>
    <mergeCell ref="V36:V37"/>
    <mergeCell ref="O36:O37"/>
    <mergeCell ref="R35:R37"/>
    <mergeCell ref="B13:B15"/>
    <mergeCell ref="C13:C15"/>
    <mergeCell ref="D13:F13"/>
    <mergeCell ref="D14:D15"/>
    <mergeCell ref="E14:E15"/>
    <mergeCell ref="F14:F15"/>
    <mergeCell ref="M32:P32"/>
    <mergeCell ref="P14:P15"/>
    <mergeCell ref="U36:U37"/>
    <mergeCell ref="U14:U15"/>
    <mergeCell ref="R13:R15"/>
    <mergeCell ref="O14:O15"/>
    <mergeCell ref="T14:T15"/>
    <mergeCell ref="K13:Q13"/>
    <mergeCell ref="T36:T37"/>
    <mergeCell ref="N36:N37"/>
    <mergeCell ref="Q36:Q37"/>
    <mergeCell ref="E4:R4"/>
    <mergeCell ref="E29:R29"/>
    <mergeCell ref="F36:F37"/>
    <mergeCell ref="I36:I37"/>
    <mergeCell ref="J36:J37"/>
    <mergeCell ref="K36:K37"/>
    <mergeCell ref="I35:J35"/>
    <mergeCell ref="K14:K15"/>
    <mergeCell ref="I13:J13"/>
    <mergeCell ref="H35:H37"/>
    <mergeCell ref="M31:P31"/>
    <mergeCell ref="G13:G15"/>
    <mergeCell ref="G35:G37"/>
    <mergeCell ref="M6:P6"/>
    <mergeCell ref="M7:P7"/>
    <mergeCell ref="H13:H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7" r:id="rId2"/>
  <rowBreaks count="1" manualBreakCount="1">
    <brk id="27" max="2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8"/>
  <sheetViews>
    <sheetView view="pageBreakPreview" zoomScale="60" zoomScaleNormal="50" zoomScalePageLayoutView="0" workbookViewId="0" topLeftCell="A1">
      <selection activeCell="A1" sqref="A1:AD1"/>
    </sheetView>
  </sheetViews>
  <sheetFormatPr defaultColWidth="15.7109375" defaultRowHeight="15"/>
  <cols>
    <col min="1" max="1" width="15.8515625" style="0" bestFit="1" customWidth="1"/>
    <col min="2" max="2" width="23.7109375" style="0" customWidth="1"/>
    <col min="3" max="3" width="17.140625" style="0" customWidth="1"/>
    <col min="4" max="4" width="15.8515625" style="0" bestFit="1" customWidth="1"/>
    <col min="5" max="5" width="22.8515625" style="0" customWidth="1"/>
    <col min="6" max="6" width="18.57421875" style="0" customWidth="1"/>
    <col min="7" max="14" width="15.8515625" style="0" bestFit="1" customWidth="1"/>
    <col min="15" max="15" width="22.7109375" style="0" customWidth="1"/>
    <col min="16" max="16" width="15.8515625" style="0" bestFit="1" customWidth="1"/>
    <col min="17" max="17" width="20.7109375" style="0" customWidth="1"/>
    <col min="18" max="28" width="15.8515625" style="0" bestFit="1" customWidth="1"/>
    <col min="29" max="29" width="17.00390625" style="0" bestFit="1" customWidth="1"/>
    <col min="30" max="30" width="15.8515625" style="0" bestFit="1" customWidth="1"/>
  </cols>
  <sheetData>
    <row r="1" spans="1:32" ht="33">
      <c r="A1" s="517" t="s">
        <v>205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268"/>
      <c r="AF1" s="268"/>
    </row>
    <row r="2" spans="1:32" ht="33">
      <c r="A2" s="517" t="s">
        <v>228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268"/>
      <c r="AF2" s="268"/>
    </row>
    <row r="3" spans="1:32" ht="33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8"/>
      <c r="AF3" s="268"/>
    </row>
    <row r="4" spans="1:32" ht="33">
      <c r="A4" s="518" t="s">
        <v>229</v>
      </c>
      <c r="B4" s="518"/>
      <c r="C4" s="518"/>
      <c r="D4" s="518"/>
      <c r="E4" s="518"/>
      <c r="F4" s="518"/>
      <c r="G4" s="518"/>
      <c r="H4" s="518"/>
      <c r="I4" s="518"/>
      <c r="J4" s="519" t="s">
        <v>230</v>
      </c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268"/>
      <c r="AF4" s="268"/>
    </row>
    <row r="5" spans="1:32" ht="33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520"/>
      <c r="P5" s="52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520" t="s">
        <v>231</v>
      </c>
      <c r="AC5" s="520"/>
      <c r="AD5" s="520"/>
      <c r="AE5" s="268"/>
      <c r="AF5" s="268"/>
    </row>
    <row r="6" spans="1:32" ht="33.75" thickBot="1">
      <c r="A6" s="270"/>
      <c r="B6" s="270"/>
      <c r="C6" s="270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68"/>
      <c r="AF6" s="268"/>
    </row>
    <row r="7" spans="1:32" ht="47.25" thickBot="1" thickTop="1">
      <c r="A7" s="504" t="s">
        <v>210</v>
      </c>
      <c r="B7" s="513" t="s">
        <v>211</v>
      </c>
      <c r="C7" s="514"/>
      <c r="D7" s="509" t="s">
        <v>232</v>
      </c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1"/>
      <c r="R7" s="504" t="s">
        <v>233</v>
      </c>
      <c r="S7" s="504" t="s">
        <v>24</v>
      </c>
      <c r="T7" s="509" t="s">
        <v>234</v>
      </c>
      <c r="U7" s="510"/>
      <c r="V7" s="510"/>
      <c r="W7" s="510"/>
      <c r="X7" s="510"/>
      <c r="Y7" s="510"/>
      <c r="Z7" s="510"/>
      <c r="AA7" s="510"/>
      <c r="AB7" s="510"/>
      <c r="AC7" s="511"/>
      <c r="AD7" s="506" t="s">
        <v>235</v>
      </c>
      <c r="AE7" s="268"/>
      <c r="AF7" s="268"/>
    </row>
    <row r="8" spans="1:32" ht="47.25" thickBot="1" thickTop="1">
      <c r="A8" s="504"/>
      <c r="B8" s="515"/>
      <c r="C8" s="516"/>
      <c r="D8" s="504" t="s">
        <v>236</v>
      </c>
      <c r="E8" s="507" t="s">
        <v>237</v>
      </c>
      <c r="F8" s="508"/>
      <c r="G8" s="509" t="s">
        <v>238</v>
      </c>
      <c r="H8" s="510"/>
      <c r="I8" s="511"/>
      <c r="J8" s="507" t="s">
        <v>239</v>
      </c>
      <c r="K8" s="512"/>
      <c r="L8" s="508"/>
      <c r="M8" s="504" t="s">
        <v>240</v>
      </c>
      <c r="N8" s="504" t="s">
        <v>241</v>
      </c>
      <c r="O8" s="504" t="s">
        <v>242</v>
      </c>
      <c r="P8" s="504" t="s">
        <v>243</v>
      </c>
      <c r="Q8" s="505" t="s">
        <v>221</v>
      </c>
      <c r="R8" s="504"/>
      <c r="S8" s="504"/>
      <c r="T8" s="504" t="s">
        <v>244</v>
      </c>
      <c r="U8" s="504" t="s">
        <v>245</v>
      </c>
      <c r="V8" s="504" t="s">
        <v>246</v>
      </c>
      <c r="W8" s="504" t="s">
        <v>247</v>
      </c>
      <c r="X8" s="504" t="s">
        <v>248</v>
      </c>
      <c r="Y8" s="504" t="s">
        <v>249</v>
      </c>
      <c r="Z8" s="504" t="s">
        <v>250</v>
      </c>
      <c r="AA8" s="504" t="s">
        <v>251</v>
      </c>
      <c r="AB8" s="504" t="s">
        <v>252</v>
      </c>
      <c r="AC8" s="505" t="s">
        <v>221</v>
      </c>
      <c r="AD8" s="506"/>
      <c r="AE8" s="268"/>
      <c r="AF8" s="268"/>
    </row>
    <row r="9" spans="1:32" ht="16.5" thickBot="1" thickTop="1">
      <c r="A9" s="504"/>
      <c r="B9" s="504" t="s">
        <v>253</v>
      </c>
      <c r="C9" s="504" t="s">
        <v>254</v>
      </c>
      <c r="D9" s="504"/>
      <c r="E9" s="504" t="s">
        <v>255</v>
      </c>
      <c r="F9" s="504" t="s">
        <v>224</v>
      </c>
      <c r="G9" s="504" t="s">
        <v>256</v>
      </c>
      <c r="H9" s="504" t="s">
        <v>257</v>
      </c>
      <c r="I9" s="504" t="s">
        <v>258</v>
      </c>
      <c r="J9" s="504" t="s">
        <v>256</v>
      </c>
      <c r="K9" s="504" t="s">
        <v>257</v>
      </c>
      <c r="L9" s="504" t="s">
        <v>258</v>
      </c>
      <c r="M9" s="504"/>
      <c r="N9" s="504"/>
      <c r="O9" s="504"/>
      <c r="P9" s="504"/>
      <c r="Q9" s="505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504"/>
      <c r="AC9" s="505"/>
      <c r="AD9" s="506"/>
      <c r="AE9" s="268"/>
      <c r="AF9" s="268"/>
    </row>
    <row r="10" spans="1:32" ht="16.5" thickBot="1" thickTop="1">
      <c r="A10" s="504"/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5"/>
      <c r="R10" s="504"/>
      <c r="S10" s="504"/>
      <c r="T10" s="504"/>
      <c r="U10" s="504"/>
      <c r="V10" s="504"/>
      <c r="W10" s="504"/>
      <c r="X10" s="504"/>
      <c r="Y10" s="504"/>
      <c r="Z10" s="504"/>
      <c r="AA10" s="504"/>
      <c r="AB10" s="504"/>
      <c r="AC10" s="505"/>
      <c r="AD10" s="506"/>
      <c r="AE10" s="268"/>
      <c r="AF10" s="268"/>
    </row>
    <row r="11" spans="1:32" ht="16.5" thickBot="1" thickTop="1">
      <c r="A11" s="504"/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5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5"/>
      <c r="AD11" s="506"/>
      <c r="AE11" s="268"/>
      <c r="AF11" s="268"/>
    </row>
    <row r="12" spans="1:32" ht="16.5" thickBot="1" thickTop="1">
      <c r="A12" s="504"/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5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5"/>
      <c r="AD12" s="506"/>
      <c r="AE12" s="268"/>
      <c r="AF12" s="268"/>
    </row>
    <row r="13" spans="1:32" ht="123" customHeight="1" thickBot="1" thickTop="1">
      <c r="A13" s="504"/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5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5"/>
      <c r="AD13" s="506"/>
      <c r="AE13" s="268"/>
      <c r="AF13" s="268"/>
    </row>
    <row r="14" spans="1:32" ht="36.75" thickBot="1" thickTop="1">
      <c r="A14" s="272">
        <v>1</v>
      </c>
      <c r="B14" s="272">
        <v>2</v>
      </c>
      <c r="C14" s="272">
        <v>3</v>
      </c>
      <c r="D14" s="272">
        <v>4</v>
      </c>
      <c r="E14" s="272">
        <v>5</v>
      </c>
      <c r="F14" s="272">
        <v>6</v>
      </c>
      <c r="G14" s="272">
        <v>7</v>
      </c>
      <c r="H14" s="272">
        <v>8</v>
      </c>
      <c r="I14" s="272">
        <v>9</v>
      </c>
      <c r="J14" s="272">
        <v>10</v>
      </c>
      <c r="K14" s="272">
        <v>11</v>
      </c>
      <c r="L14" s="272">
        <v>12</v>
      </c>
      <c r="M14" s="272">
        <v>13</v>
      </c>
      <c r="N14" s="272">
        <v>14</v>
      </c>
      <c r="O14" s="272">
        <v>15</v>
      </c>
      <c r="P14" s="272">
        <v>16</v>
      </c>
      <c r="Q14" s="272">
        <v>17</v>
      </c>
      <c r="R14" s="272">
        <v>18</v>
      </c>
      <c r="S14" s="272">
        <v>19</v>
      </c>
      <c r="T14" s="272">
        <v>20</v>
      </c>
      <c r="U14" s="272">
        <v>21</v>
      </c>
      <c r="V14" s="272">
        <v>22</v>
      </c>
      <c r="W14" s="272">
        <v>23</v>
      </c>
      <c r="X14" s="272">
        <v>24</v>
      </c>
      <c r="Y14" s="272">
        <v>25</v>
      </c>
      <c r="Z14" s="272">
        <v>26</v>
      </c>
      <c r="AA14" s="272">
        <v>27</v>
      </c>
      <c r="AB14" s="272">
        <v>28</v>
      </c>
      <c r="AC14" s="273">
        <v>29</v>
      </c>
      <c r="AD14" s="272">
        <v>30</v>
      </c>
      <c r="AE14" s="268"/>
      <c r="AF14" s="274"/>
    </row>
    <row r="15" spans="1:32" ht="60" customHeight="1" thickBot="1" thickTop="1">
      <c r="A15" s="275">
        <v>1</v>
      </c>
      <c r="B15" s="276">
        <v>378</v>
      </c>
      <c r="C15" s="276">
        <v>0</v>
      </c>
      <c r="D15" s="276">
        <v>11</v>
      </c>
      <c r="E15" s="276">
        <v>277</v>
      </c>
      <c r="F15" s="276">
        <v>72</v>
      </c>
      <c r="G15" s="276">
        <v>10</v>
      </c>
      <c r="H15" s="276">
        <v>7</v>
      </c>
      <c r="I15" s="276">
        <v>0</v>
      </c>
      <c r="J15" s="276">
        <v>0</v>
      </c>
      <c r="K15" s="276">
        <v>0</v>
      </c>
      <c r="L15" s="276">
        <v>1</v>
      </c>
      <c r="M15" s="276">
        <v>0</v>
      </c>
      <c r="N15" s="276">
        <v>0</v>
      </c>
      <c r="O15" s="276">
        <v>0</v>
      </c>
      <c r="P15" s="276">
        <v>0</v>
      </c>
      <c r="Q15" s="277">
        <f>D15+E15+F15+G15+H15+I15+J15+K15+L15</f>
        <v>378</v>
      </c>
      <c r="R15" s="276">
        <v>0</v>
      </c>
      <c r="S15" s="276">
        <v>0</v>
      </c>
      <c r="T15" s="276">
        <v>2</v>
      </c>
      <c r="U15" s="276">
        <v>0</v>
      </c>
      <c r="V15" s="276">
        <v>0</v>
      </c>
      <c r="W15" s="276">
        <v>0</v>
      </c>
      <c r="X15" s="276">
        <v>0</v>
      </c>
      <c r="Y15" s="276">
        <v>5</v>
      </c>
      <c r="Z15" s="276">
        <v>0</v>
      </c>
      <c r="AA15" s="276">
        <v>0</v>
      </c>
      <c r="AB15" s="276">
        <v>0</v>
      </c>
      <c r="AC15" s="277">
        <f>AB15+AA15+Z15+Y15+X15+W15+V15+U15+T15</f>
        <v>7</v>
      </c>
      <c r="AD15" s="276">
        <v>0</v>
      </c>
      <c r="AE15" s="268"/>
      <c r="AF15" s="268"/>
    </row>
    <row r="16" spans="1:32" ht="60" customHeight="1" thickBot="1" thickTop="1">
      <c r="A16" s="275">
        <v>2</v>
      </c>
      <c r="B16" s="276">
        <v>1866</v>
      </c>
      <c r="C16" s="276">
        <v>9</v>
      </c>
      <c r="D16" s="276">
        <v>14</v>
      </c>
      <c r="E16" s="276">
        <v>1298</v>
      </c>
      <c r="F16" s="276">
        <v>534</v>
      </c>
      <c r="G16" s="276">
        <v>10</v>
      </c>
      <c r="H16" s="276">
        <v>2</v>
      </c>
      <c r="I16" s="276">
        <v>0</v>
      </c>
      <c r="J16" s="276">
        <v>0</v>
      </c>
      <c r="K16" s="276">
        <v>3</v>
      </c>
      <c r="L16" s="276">
        <v>2</v>
      </c>
      <c r="M16" s="276">
        <v>0</v>
      </c>
      <c r="N16" s="276">
        <v>0</v>
      </c>
      <c r="O16" s="276">
        <v>1237</v>
      </c>
      <c r="P16" s="276">
        <v>0</v>
      </c>
      <c r="Q16" s="277">
        <f aca="true" t="shared" si="0" ref="Q16:Q25">D16+E16+F16+G16+H16+I16+J16+K16+L16</f>
        <v>1863</v>
      </c>
      <c r="R16" s="276">
        <v>0</v>
      </c>
      <c r="S16" s="276">
        <v>0</v>
      </c>
      <c r="T16" s="276">
        <v>0</v>
      </c>
      <c r="U16" s="276">
        <v>0</v>
      </c>
      <c r="V16" s="276">
        <v>0</v>
      </c>
      <c r="W16" s="276">
        <v>0</v>
      </c>
      <c r="X16" s="276">
        <v>920</v>
      </c>
      <c r="Y16" s="276">
        <v>0</v>
      </c>
      <c r="Z16" s="276">
        <v>0</v>
      </c>
      <c r="AA16" s="276">
        <v>0</v>
      </c>
      <c r="AB16" s="276">
        <v>0</v>
      </c>
      <c r="AC16" s="277">
        <f aca="true" t="shared" si="1" ref="AC16:AC24">AB16+AA16+Z16+Y16+X16+W16+V16+U16+T16</f>
        <v>920</v>
      </c>
      <c r="AD16" s="276">
        <v>0</v>
      </c>
      <c r="AE16" s="268"/>
      <c r="AF16" s="268"/>
    </row>
    <row r="17" spans="1:30" ht="60" customHeight="1" thickBot="1" thickTop="1">
      <c r="A17" s="275">
        <v>3</v>
      </c>
      <c r="B17" s="276">
        <v>119</v>
      </c>
      <c r="C17" s="276">
        <v>4</v>
      </c>
      <c r="D17" s="276">
        <v>7</v>
      </c>
      <c r="E17" s="276">
        <v>102</v>
      </c>
      <c r="F17" s="276">
        <v>10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0</v>
      </c>
      <c r="O17" s="276">
        <v>0</v>
      </c>
      <c r="P17" s="276">
        <v>0</v>
      </c>
      <c r="Q17" s="277">
        <f t="shared" si="0"/>
        <v>119</v>
      </c>
      <c r="R17" s="276">
        <v>0</v>
      </c>
      <c r="S17" s="276">
        <v>0</v>
      </c>
      <c r="T17" s="276">
        <v>11</v>
      </c>
      <c r="U17" s="276">
        <v>0</v>
      </c>
      <c r="V17" s="276">
        <v>0</v>
      </c>
      <c r="W17" s="276">
        <v>0</v>
      </c>
      <c r="X17" s="276">
        <v>0</v>
      </c>
      <c r="Y17" s="276">
        <v>0</v>
      </c>
      <c r="Z17" s="276">
        <v>0</v>
      </c>
      <c r="AA17" s="276">
        <v>0</v>
      </c>
      <c r="AB17" s="276">
        <v>3</v>
      </c>
      <c r="AC17" s="277">
        <f t="shared" si="1"/>
        <v>14</v>
      </c>
      <c r="AD17" s="276">
        <v>0</v>
      </c>
    </row>
    <row r="18" spans="1:30" ht="60" customHeight="1" thickBot="1" thickTop="1">
      <c r="A18" s="275">
        <v>4</v>
      </c>
      <c r="B18" s="276">
        <v>180</v>
      </c>
      <c r="C18" s="276">
        <v>0</v>
      </c>
      <c r="D18" s="276">
        <v>18</v>
      </c>
      <c r="E18" s="276">
        <v>122</v>
      </c>
      <c r="F18" s="276">
        <v>42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276">
        <v>0</v>
      </c>
      <c r="O18" s="276">
        <v>0</v>
      </c>
      <c r="P18" s="276">
        <v>0</v>
      </c>
      <c r="Q18" s="277">
        <f t="shared" si="0"/>
        <v>182</v>
      </c>
      <c r="R18" s="276">
        <v>0</v>
      </c>
      <c r="S18" s="276">
        <v>0</v>
      </c>
      <c r="T18" s="276">
        <v>0</v>
      </c>
      <c r="U18" s="276">
        <v>0</v>
      </c>
      <c r="V18" s="276">
        <v>0</v>
      </c>
      <c r="W18" s="276">
        <v>0</v>
      </c>
      <c r="X18" s="276">
        <v>0</v>
      </c>
      <c r="Y18" s="276">
        <v>0</v>
      </c>
      <c r="Z18" s="276">
        <v>0</v>
      </c>
      <c r="AA18" s="276">
        <v>0</v>
      </c>
      <c r="AB18" s="276">
        <v>0</v>
      </c>
      <c r="AC18" s="277">
        <f t="shared" si="1"/>
        <v>0</v>
      </c>
      <c r="AD18" s="276">
        <v>0</v>
      </c>
    </row>
    <row r="19" spans="1:30" ht="60" customHeight="1" thickBot="1" thickTop="1">
      <c r="A19" s="275">
        <v>5</v>
      </c>
      <c r="B19" s="276">
        <v>102</v>
      </c>
      <c r="C19" s="276">
        <v>0</v>
      </c>
      <c r="D19" s="276">
        <v>1</v>
      </c>
      <c r="E19" s="276">
        <v>12</v>
      </c>
      <c r="F19" s="276">
        <v>89</v>
      </c>
      <c r="G19" s="276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7">
        <f t="shared" si="0"/>
        <v>102</v>
      </c>
      <c r="R19" s="276">
        <v>0</v>
      </c>
      <c r="S19" s="276">
        <v>0</v>
      </c>
      <c r="T19" s="276">
        <v>6</v>
      </c>
      <c r="U19" s="276">
        <v>0</v>
      </c>
      <c r="V19" s="276">
        <v>0</v>
      </c>
      <c r="W19" s="276">
        <v>0</v>
      </c>
      <c r="X19" s="276">
        <v>0</v>
      </c>
      <c r="Y19" s="276">
        <v>0</v>
      </c>
      <c r="Z19" s="276">
        <v>0</v>
      </c>
      <c r="AA19" s="276">
        <v>0</v>
      </c>
      <c r="AB19" s="276">
        <v>0</v>
      </c>
      <c r="AC19" s="277">
        <f t="shared" si="1"/>
        <v>6</v>
      </c>
      <c r="AD19" s="276">
        <v>0</v>
      </c>
    </row>
    <row r="20" spans="1:30" ht="60" customHeight="1" thickBot="1" thickTop="1">
      <c r="A20" s="275">
        <v>6</v>
      </c>
      <c r="B20" s="276">
        <v>17</v>
      </c>
      <c r="C20" s="276">
        <v>0</v>
      </c>
      <c r="D20" s="276">
        <v>0</v>
      </c>
      <c r="E20" s="276">
        <v>0</v>
      </c>
      <c r="F20" s="276">
        <v>17</v>
      </c>
      <c r="G20" s="276">
        <v>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0</v>
      </c>
      <c r="O20" s="276">
        <v>0</v>
      </c>
      <c r="P20" s="276">
        <v>0</v>
      </c>
      <c r="Q20" s="277">
        <f t="shared" si="0"/>
        <v>17</v>
      </c>
      <c r="R20" s="276">
        <v>0</v>
      </c>
      <c r="S20" s="276">
        <v>0</v>
      </c>
      <c r="T20" s="276">
        <v>0</v>
      </c>
      <c r="U20" s="276">
        <v>0</v>
      </c>
      <c r="V20" s="276">
        <v>0</v>
      </c>
      <c r="W20" s="276">
        <v>0</v>
      </c>
      <c r="X20" s="276">
        <v>0</v>
      </c>
      <c r="Y20" s="276">
        <v>0</v>
      </c>
      <c r="Z20" s="276">
        <v>0</v>
      </c>
      <c r="AA20" s="276">
        <v>0</v>
      </c>
      <c r="AB20" s="276">
        <v>0</v>
      </c>
      <c r="AC20" s="277">
        <f t="shared" si="1"/>
        <v>0</v>
      </c>
      <c r="AD20" s="276">
        <v>0</v>
      </c>
    </row>
    <row r="21" spans="1:30" ht="60" customHeight="1" thickBot="1" thickTop="1">
      <c r="A21" s="275">
        <v>7</v>
      </c>
      <c r="B21" s="276">
        <v>3</v>
      </c>
      <c r="C21" s="276">
        <v>0</v>
      </c>
      <c r="D21" s="276">
        <v>0</v>
      </c>
      <c r="E21" s="276">
        <v>3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v>0</v>
      </c>
      <c r="Q21" s="277">
        <f t="shared" si="0"/>
        <v>3</v>
      </c>
      <c r="R21" s="276">
        <v>0</v>
      </c>
      <c r="S21" s="276">
        <v>0</v>
      </c>
      <c r="T21" s="276">
        <v>0</v>
      </c>
      <c r="U21" s="276">
        <v>0</v>
      </c>
      <c r="V21" s="276">
        <v>0</v>
      </c>
      <c r="W21" s="276">
        <v>0</v>
      </c>
      <c r="X21" s="276">
        <v>0</v>
      </c>
      <c r="Y21" s="276">
        <v>0</v>
      </c>
      <c r="Z21" s="276">
        <v>0</v>
      </c>
      <c r="AA21" s="276">
        <v>0</v>
      </c>
      <c r="AB21" s="276">
        <v>0</v>
      </c>
      <c r="AC21" s="277">
        <f t="shared" si="1"/>
        <v>0</v>
      </c>
      <c r="AD21" s="276">
        <v>0</v>
      </c>
    </row>
    <row r="22" spans="1:30" ht="60" customHeight="1" thickBot="1" thickTop="1">
      <c r="A22" s="275">
        <v>8</v>
      </c>
      <c r="B22" s="276">
        <v>28</v>
      </c>
      <c r="C22" s="276">
        <v>0</v>
      </c>
      <c r="D22" s="276">
        <v>2</v>
      </c>
      <c r="E22" s="276">
        <v>10</v>
      </c>
      <c r="F22" s="276">
        <v>17</v>
      </c>
      <c r="G22" s="276">
        <v>0</v>
      </c>
      <c r="H22" s="276">
        <v>0</v>
      </c>
      <c r="I22" s="276">
        <v>0</v>
      </c>
      <c r="J22" s="276">
        <v>0</v>
      </c>
      <c r="K22" s="276">
        <v>0</v>
      </c>
      <c r="L22" s="276">
        <v>0</v>
      </c>
      <c r="M22" s="276">
        <v>0</v>
      </c>
      <c r="N22" s="276">
        <v>0</v>
      </c>
      <c r="O22" s="276">
        <v>0</v>
      </c>
      <c r="P22" s="276">
        <v>0</v>
      </c>
      <c r="Q22" s="277">
        <f t="shared" si="0"/>
        <v>29</v>
      </c>
      <c r="R22" s="276">
        <v>0</v>
      </c>
      <c r="S22" s="276">
        <v>0</v>
      </c>
      <c r="T22" s="276">
        <v>0</v>
      </c>
      <c r="U22" s="276">
        <v>0</v>
      </c>
      <c r="V22" s="276">
        <v>0</v>
      </c>
      <c r="W22" s="276">
        <v>0</v>
      </c>
      <c r="X22" s="276">
        <v>0</v>
      </c>
      <c r="Y22" s="276">
        <v>0</v>
      </c>
      <c r="Z22" s="276">
        <v>0</v>
      </c>
      <c r="AA22" s="276">
        <v>0</v>
      </c>
      <c r="AB22" s="276">
        <v>0</v>
      </c>
      <c r="AC22" s="277">
        <f t="shared" si="1"/>
        <v>0</v>
      </c>
      <c r="AD22" s="276">
        <v>0</v>
      </c>
    </row>
    <row r="23" spans="1:30" ht="60" customHeight="1" thickBot="1" thickTop="1">
      <c r="A23" s="275">
        <v>9</v>
      </c>
      <c r="B23" s="276">
        <v>10</v>
      </c>
      <c r="C23" s="276">
        <v>0</v>
      </c>
      <c r="D23" s="276">
        <v>3</v>
      </c>
      <c r="E23" s="276">
        <v>7</v>
      </c>
      <c r="F23" s="276">
        <v>0</v>
      </c>
      <c r="G23" s="276">
        <v>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0</v>
      </c>
      <c r="O23" s="276">
        <v>0</v>
      </c>
      <c r="P23" s="276">
        <v>0</v>
      </c>
      <c r="Q23" s="277">
        <f t="shared" si="0"/>
        <v>10</v>
      </c>
      <c r="R23" s="276">
        <v>0</v>
      </c>
      <c r="S23" s="276">
        <v>0</v>
      </c>
      <c r="T23" s="276">
        <v>0</v>
      </c>
      <c r="U23" s="276">
        <v>0</v>
      </c>
      <c r="V23" s="276">
        <v>0</v>
      </c>
      <c r="W23" s="276">
        <v>0</v>
      </c>
      <c r="X23" s="276">
        <v>0</v>
      </c>
      <c r="Y23" s="276">
        <v>0</v>
      </c>
      <c r="Z23" s="276">
        <v>0</v>
      </c>
      <c r="AA23" s="276">
        <v>0</v>
      </c>
      <c r="AB23" s="276">
        <v>0</v>
      </c>
      <c r="AC23" s="277">
        <f t="shared" si="1"/>
        <v>0</v>
      </c>
      <c r="AD23" s="276">
        <v>0</v>
      </c>
    </row>
    <row r="24" spans="1:30" ht="60" customHeight="1" thickBot="1" thickTop="1">
      <c r="A24" s="275">
        <v>10</v>
      </c>
      <c r="B24" s="276">
        <v>20</v>
      </c>
      <c r="C24" s="276">
        <v>0</v>
      </c>
      <c r="D24" s="276">
        <v>1</v>
      </c>
      <c r="E24" s="276">
        <v>13</v>
      </c>
      <c r="F24" s="276">
        <v>6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276">
        <v>0</v>
      </c>
      <c r="N24" s="276">
        <v>0</v>
      </c>
      <c r="O24" s="276">
        <v>0</v>
      </c>
      <c r="P24" s="276">
        <v>0</v>
      </c>
      <c r="Q24" s="277">
        <f t="shared" si="0"/>
        <v>20</v>
      </c>
      <c r="R24" s="276">
        <v>0</v>
      </c>
      <c r="S24" s="276">
        <v>0</v>
      </c>
      <c r="T24" s="276">
        <v>0</v>
      </c>
      <c r="U24" s="276">
        <v>0</v>
      </c>
      <c r="V24" s="276">
        <v>0</v>
      </c>
      <c r="W24" s="276">
        <v>0</v>
      </c>
      <c r="X24" s="276">
        <v>0</v>
      </c>
      <c r="Y24" s="276">
        <v>0</v>
      </c>
      <c r="Z24" s="276">
        <v>0</v>
      </c>
      <c r="AA24" s="276">
        <v>0</v>
      </c>
      <c r="AB24" s="276">
        <v>0</v>
      </c>
      <c r="AC24" s="277">
        <f t="shared" si="1"/>
        <v>0</v>
      </c>
      <c r="AD24" s="276">
        <v>0</v>
      </c>
    </row>
    <row r="25" spans="1:30" ht="62.25" thickBot="1" thickTop="1">
      <c r="A25" s="272" t="s">
        <v>221</v>
      </c>
      <c r="B25" s="278">
        <f aca="true" t="shared" si="2" ref="B25:L25">B15+B16+B17+B18+B19+B20+B21+B22+B23+B24</f>
        <v>2723</v>
      </c>
      <c r="C25" s="278">
        <f t="shared" si="2"/>
        <v>13</v>
      </c>
      <c r="D25" s="278">
        <f t="shared" si="2"/>
        <v>57</v>
      </c>
      <c r="E25" s="278">
        <f t="shared" si="2"/>
        <v>1844</v>
      </c>
      <c r="F25" s="278">
        <f t="shared" si="2"/>
        <v>787</v>
      </c>
      <c r="G25" s="278">
        <f t="shared" si="2"/>
        <v>20</v>
      </c>
      <c r="H25" s="278">
        <f t="shared" si="2"/>
        <v>9</v>
      </c>
      <c r="I25" s="278">
        <f t="shared" si="2"/>
        <v>0</v>
      </c>
      <c r="J25" s="278">
        <f t="shared" si="2"/>
        <v>0</v>
      </c>
      <c r="K25" s="278">
        <f t="shared" si="2"/>
        <v>3</v>
      </c>
      <c r="L25" s="278">
        <f t="shared" si="2"/>
        <v>3</v>
      </c>
      <c r="M25" s="276">
        <v>0</v>
      </c>
      <c r="N25" s="276">
        <v>0</v>
      </c>
      <c r="O25" s="278">
        <f>O15+O16+O17+O18+O19+O20+O21+O22+O23+O24</f>
        <v>1237</v>
      </c>
      <c r="P25" s="276">
        <v>0</v>
      </c>
      <c r="Q25" s="277">
        <f t="shared" si="0"/>
        <v>2723</v>
      </c>
      <c r="R25" s="276">
        <v>0</v>
      </c>
      <c r="S25" s="276">
        <v>0</v>
      </c>
      <c r="T25" s="278">
        <f>T15+T17+T19</f>
        <v>19</v>
      </c>
      <c r="U25" s="278">
        <v>0</v>
      </c>
      <c r="V25" s="276">
        <v>0</v>
      </c>
      <c r="W25" s="276">
        <v>0</v>
      </c>
      <c r="X25" s="276">
        <v>0</v>
      </c>
      <c r="Y25" s="276">
        <v>0</v>
      </c>
      <c r="Z25" s="276">
        <v>0</v>
      </c>
      <c r="AA25" s="276">
        <v>0</v>
      </c>
      <c r="AB25" s="276">
        <v>0</v>
      </c>
      <c r="AC25" s="278">
        <f>AC15+AC16+AC17+AC18+AC19+AC20+AC21+AC22+AC23+AC24</f>
        <v>947</v>
      </c>
      <c r="AD25" s="276">
        <v>0</v>
      </c>
    </row>
    <row r="26" spans="1:30" ht="15.75" thickTop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</row>
    <row r="27" spans="1:30" ht="45.75">
      <c r="A27" s="268"/>
      <c r="B27" s="270" t="s">
        <v>171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79" t="s">
        <v>227</v>
      </c>
      <c r="Y27" s="268"/>
      <c r="Z27" s="268"/>
      <c r="AA27" s="268"/>
      <c r="AB27" s="268"/>
      <c r="AC27" s="268"/>
      <c r="AD27" s="268"/>
    </row>
    <row r="28" spans="1:30" ht="45.75">
      <c r="A28" s="268"/>
      <c r="B28" s="280">
        <v>42369</v>
      </c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79" t="s">
        <v>140</v>
      </c>
      <c r="Y28" s="268"/>
      <c r="Z28" s="268"/>
      <c r="AA28" s="268"/>
      <c r="AB28" s="268"/>
      <c r="AC28" s="268"/>
      <c r="AD28" s="268"/>
    </row>
  </sheetData>
  <sheetProtection/>
  <mergeCells count="42">
    <mergeCell ref="A1:AD1"/>
    <mergeCell ref="A2:AD2"/>
    <mergeCell ref="A4:I4"/>
    <mergeCell ref="J4:AD4"/>
    <mergeCell ref="O5:P5"/>
    <mergeCell ref="AB5:AD5"/>
    <mergeCell ref="A7:A13"/>
    <mergeCell ref="B7:C8"/>
    <mergeCell ref="D7:Q7"/>
    <mergeCell ref="R7:R13"/>
    <mergeCell ref="S7:S13"/>
    <mergeCell ref="I9:I13"/>
    <mergeCell ref="J9:J13"/>
    <mergeCell ref="K9:K13"/>
    <mergeCell ref="L9:L13"/>
    <mergeCell ref="B9:B13"/>
    <mergeCell ref="C9:C13"/>
    <mergeCell ref="E9:E13"/>
    <mergeCell ref="F9:F13"/>
    <mergeCell ref="G9:G13"/>
    <mergeCell ref="H9:H13"/>
    <mergeCell ref="AC8:AC13"/>
    <mergeCell ref="AD7:AD13"/>
    <mergeCell ref="D8:D13"/>
    <mergeCell ref="E8:F8"/>
    <mergeCell ref="G8:I8"/>
    <mergeCell ref="J8:L8"/>
    <mergeCell ref="M8:M13"/>
    <mergeCell ref="N8:N13"/>
    <mergeCell ref="O8:O13"/>
    <mergeCell ref="P8:P13"/>
    <mergeCell ref="Q8:Q13"/>
    <mergeCell ref="T7:AC7"/>
    <mergeCell ref="T8:T13"/>
    <mergeCell ref="U8:U13"/>
    <mergeCell ref="V8:V13"/>
    <mergeCell ref="W8:W13"/>
    <mergeCell ref="X8:X13"/>
    <mergeCell ref="Y8:Y13"/>
    <mergeCell ref="Z8:Z13"/>
    <mergeCell ref="AA8:AA13"/>
    <mergeCell ref="AB8:A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60" zoomScaleNormal="70" zoomScalePageLayoutView="0" workbookViewId="0" topLeftCell="A1">
      <selection activeCell="A1" sqref="A1:U1"/>
    </sheetView>
  </sheetViews>
  <sheetFormatPr defaultColWidth="15.7109375" defaultRowHeight="15"/>
  <cols>
    <col min="1" max="1" width="20.00390625" style="0" customWidth="1"/>
    <col min="2" max="2" width="19.28125" style="0" customWidth="1"/>
    <col min="3" max="12" width="15.7109375" style="0" customWidth="1"/>
    <col min="13" max="13" width="19.57421875" style="0" customWidth="1"/>
    <col min="14" max="14" width="15.7109375" style="0" customWidth="1"/>
    <col min="15" max="15" width="18.421875" style="0" customWidth="1"/>
    <col min="16" max="16" width="20.140625" style="0" customWidth="1"/>
  </cols>
  <sheetData>
    <row r="1" spans="1:21" ht="27">
      <c r="A1" s="523" t="s">
        <v>205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</row>
    <row r="2" spans="1:21" ht="27">
      <c r="A2" s="523" t="s">
        <v>259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</row>
    <row r="3" spans="1:21" ht="27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27">
      <c r="A4" s="524" t="s">
        <v>260</v>
      </c>
      <c r="B4" s="524"/>
      <c r="C4" s="524"/>
      <c r="D4" s="524"/>
      <c r="E4" s="524"/>
      <c r="F4" s="524"/>
      <c r="G4" s="524"/>
      <c r="H4" s="524"/>
      <c r="I4" s="525" t="s">
        <v>261</v>
      </c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</row>
    <row r="5" spans="1:21" ht="27.75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526" t="s">
        <v>262</v>
      </c>
      <c r="T5" s="526"/>
      <c r="U5" s="526"/>
    </row>
    <row r="6" spans="1:21" ht="15.75" thickBo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1" ht="79.5" customHeight="1" thickBot="1" thickTop="1">
      <c r="A7" s="527" t="s">
        <v>210</v>
      </c>
      <c r="B7" s="522" t="s">
        <v>263</v>
      </c>
      <c r="C7" s="522"/>
      <c r="D7" s="522"/>
      <c r="E7" s="522" t="s">
        <v>264</v>
      </c>
      <c r="F7" s="522"/>
      <c r="G7" s="528" t="s">
        <v>265</v>
      </c>
      <c r="H7" s="528"/>
      <c r="I7" s="528"/>
      <c r="J7" s="528"/>
      <c r="K7" s="528"/>
      <c r="L7" s="528"/>
      <c r="M7" s="528"/>
      <c r="N7" s="528"/>
      <c r="O7" s="521" t="s">
        <v>24</v>
      </c>
      <c r="P7" s="522" t="s">
        <v>266</v>
      </c>
      <c r="Q7" s="522"/>
      <c r="R7" s="522"/>
      <c r="S7" s="522"/>
      <c r="T7" s="521" t="s">
        <v>267</v>
      </c>
      <c r="U7" s="521" t="s">
        <v>268</v>
      </c>
    </row>
    <row r="8" spans="1:21" ht="16.5" thickBot="1" thickTop="1">
      <c r="A8" s="527"/>
      <c r="B8" s="522"/>
      <c r="C8" s="522"/>
      <c r="D8" s="522"/>
      <c r="E8" s="522"/>
      <c r="F8" s="522"/>
      <c r="G8" s="521" t="s">
        <v>269</v>
      </c>
      <c r="H8" s="521" t="s">
        <v>238</v>
      </c>
      <c r="I8" s="521" t="s">
        <v>239</v>
      </c>
      <c r="J8" s="521" t="s">
        <v>242</v>
      </c>
      <c r="K8" s="521" t="s">
        <v>243</v>
      </c>
      <c r="L8" s="521" t="s">
        <v>240</v>
      </c>
      <c r="M8" s="521" t="s">
        <v>270</v>
      </c>
      <c r="N8" s="521" t="s">
        <v>221</v>
      </c>
      <c r="O8" s="521"/>
      <c r="P8" s="522"/>
      <c r="Q8" s="522"/>
      <c r="R8" s="522"/>
      <c r="S8" s="522"/>
      <c r="T8" s="521"/>
      <c r="U8" s="521"/>
    </row>
    <row r="9" spans="1:21" ht="16.5" thickBot="1" thickTop="1">
      <c r="A9" s="527"/>
      <c r="B9" s="521" t="s">
        <v>271</v>
      </c>
      <c r="C9" s="521" t="s">
        <v>272</v>
      </c>
      <c r="D9" s="521" t="s">
        <v>221</v>
      </c>
      <c r="E9" s="521" t="s">
        <v>273</v>
      </c>
      <c r="F9" s="521" t="s">
        <v>274</v>
      </c>
      <c r="G9" s="521"/>
      <c r="H9" s="521"/>
      <c r="I9" s="521"/>
      <c r="J9" s="521"/>
      <c r="K9" s="521"/>
      <c r="L9" s="521"/>
      <c r="M9" s="521"/>
      <c r="N9" s="521"/>
      <c r="O9" s="521"/>
      <c r="P9" s="521" t="s">
        <v>275</v>
      </c>
      <c r="Q9" s="521" t="s">
        <v>244</v>
      </c>
      <c r="R9" s="521" t="s">
        <v>276</v>
      </c>
      <c r="S9" s="521" t="s">
        <v>221</v>
      </c>
      <c r="T9" s="521"/>
      <c r="U9" s="521"/>
    </row>
    <row r="10" spans="1:21" ht="16.5" thickBot="1" thickTop="1">
      <c r="A10" s="527"/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</row>
    <row r="11" spans="1:21" ht="16.5" thickBot="1" thickTop="1">
      <c r="A11" s="527"/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</row>
    <row r="12" spans="1:21" ht="16.5" thickBot="1" thickTop="1">
      <c r="A12" s="527"/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</row>
    <row r="13" spans="1:21" ht="105.75" customHeight="1" thickBot="1" thickTop="1">
      <c r="A13" s="527"/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</row>
    <row r="14" spans="1:21" ht="33" customHeight="1" thickBot="1" thickTop="1">
      <c r="A14" s="284">
        <v>1</v>
      </c>
      <c r="B14" s="284">
        <v>2</v>
      </c>
      <c r="C14" s="284">
        <v>3</v>
      </c>
      <c r="D14" s="284">
        <v>4</v>
      </c>
      <c r="E14" s="284">
        <v>5</v>
      </c>
      <c r="F14" s="284">
        <v>6</v>
      </c>
      <c r="G14" s="284">
        <v>7</v>
      </c>
      <c r="H14" s="284">
        <v>8</v>
      </c>
      <c r="I14" s="284">
        <v>9</v>
      </c>
      <c r="J14" s="284">
        <v>10</v>
      </c>
      <c r="K14" s="284">
        <v>11</v>
      </c>
      <c r="L14" s="284">
        <v>12</v>
      </c>
      <c r="M14" s="284">
        <v>13</v>
      </c>
      <c r="N14" s="284">
        <v>14</v>
      </c>
      <c r="O14" s="284">
        <v>15</v>
      </c>
      <c r="P14" s="284">
        <v>16</v>
      </c>
      <c r="Q14" s="284">
        <v>17</v>
      </c>
      <c r="R14" s="284">
        <v>18</v>
      </c>
      <c r="S14" s="284">
        <v>19</v>
      </c>
      <c r="T14" s="284">
        <v>20</v>
      </c>
      <c r="U14" s="284">
        <v>21</v>
      </c>
    </row>
    <row r="15" spans="1:21" ht="47.25" thickBot="1" thickTop="1">
      <c r="A15" s="285">
        <v>1</v>
      </c>
      <c r="B15" s="286">
        <v>0</v>
      </c>
      <c r="C15" s="286">
        <v>16</v>
      </c>
      <c r="D15" s="285">
        <v>16</v>
      </c>
      <c r="E15" s="286">
        <v>13</v>
      </c>
      <c r="F15" s="286">
        <v>0</v>
      </c>
      <c r="G15" s="286">
        <v>3</v>
      </c>
      <c r="H15" s="286">
        <v>0</v>
      </c>
      <c r="I15" s="286">
        <v>0</v>
      </c>
      <c r="J15" s="286">
        <v>0</v>
      </c>
      <c r="K15" s="286">
        <v>0</v>
      </c>
      <c r="L15" s="286">
        <v>0</v>
      </c>
      <c r="M15" s="286">
        <v>0</v>
      </c>
      <c r="N15" s="285">
        <v>16</v>
      </c>
      <c r="O15" s="286">
        <v>0</v>
      </c>
      <c r="P15" s="286">
        <v>0</v>
      </c>
      <c r="Q15" s="286">
        <v>0</v>
      </c>
      <c r="R15" s="286">
        <v>0</v>
      </c>
      <c r="S15" s="286">
        <v>0</v>
      </c>
      <c r="T15" s="286">
        <v>0</v>
      </c>
      <c r="U15" s="286">
        <v>0</v>
      </c>
    </row>
    <row r="16" spans="1:21" ht="47.25" thickBot="1" thickTop="1">
      <c r="A16" s="285">
        <v>2</v>
      </c>
      <c r="B16" s="286">
        <v>0</v>
      </c>
      <c r="C16" s="286">
        <v>21</v>
      </c>
      <c r="D16" s="285">
        <v>21</v>
      </c>
      <c r="E16" s="286">
        <v>12</v>
      </c>
      <c r="F16" s="286">
        <v>1</v>
      </c>
      <c r="G16" s="286">
        <v>8</v>
      </c>
      <c r="H16" s="286">
        <v>0</v>
      </c>
      <c r="I16" s="286">
        <v>0</v>
      </c>
      <c r="J16" s="286">
        <v>7</v>
      </c>
      <c r="K16" s="286">
        <v>0</v>
      </c>
      <c r="L16" s="286">
        <v>0</v>
      </c>
      <c r="M16" s="286">
        <v>0</v>
      </c>
      <c r="N16" s="285">
        <v>21</v>
      </c>
      <c r="O16" s="286">
        <v>0</v>
      </c>
      <c r="P16" s="286">
        <v>0</v>
      </c>
      <c r="Q16" s="286">
        <v>0</v>
      </c>
      <c r="R16" s="286">
        <v>4</v>
      </c>
      <c r="S16" s="285">
        <v>4</v>
      </c>
      <c r="T16" s="286">
        <v>0</v>
      </c>
      <c r="U16" s="286">
        <v>0</v>
      </c>
    </row>
    <row r="17" spans="1:21" ht="47.25" thickBot="1" thickTop="1">
      <c r="A17" s="285">
        <v>3</v>
      </c>
      <c r="B17" s="286">
        <v>0</v>
      </c>
      <c r="C17" s="286">
        <v>1</v>
      </c>
      <c r="D17" s="286">
        <v>1</v>
      </c>
      <c r="E17" s="286">
        <v>0</v>
      </c>
      <c r="F17" s="286">
        <v>0</v>
      </c>
      <c r="G17" s="286">
        <v>1</v>
      </c>
      <c r="H17" s="286">
        <v>0</v>
      </c>
      <c r="I17" s="286">
        <v>0</v>
      </c>
      <c r="J17" s="286">
        <v>0</v>
      </c>
      <c r="K17" s="286">
        <v>0</v>
      </c>
      <c r="L17" s="286">
        <v>0</v>
      </c>
      <c r="M17" s="286">
        <v>0</v>
      </c>
      <c r="N17" s="285">
        <v>1</v>
      </c>
      <c r="O17" s="286">
        <v>0</v>
      </c>
      <c r="P17" s="286">
        <v>0</v>
      </c>
      <c r="Q17" s="286">
        <v>0</v>
      </c>
      <c r="R17" s="286">
        <v>0</v>
      </c>
      <c r="S17" s="286">
        <v>0</v>
      </c>
      <c r="T17" s="286">
        <v>0</v>
      </c>
      <c r="U17" s="286">
        <v>0</v>
      </c>
    </row>
    <row r="18" spans="1:21" ht="47.25" thickBot="1" thickTop="1">
      <c r="A18" s="285">
        <v>4</v>
      </c>
      <c r="B18" s="286">
        <v>0</v>
      </c>
      <c r="C18" s="286">
        <v>0</v>
      </c>
      <c r="D18" s="286">
        <v>0</v>
      </c>
      <c r="E18" s="286">
        <v>0</v>
      </c>
      <c r="F18" s="286">
        <v>0</v>
      </c>
      <c r="G18" s="286">
        <v>0</v>
      </c>
      <c r="H18" s="286">
        <v>0</v>
      </c>
      <c r="I18" s="286">
        <v>0</v>
      </c>
      <c r="J18" s="286">
        <v>0</v>
      </c>
      <c r="K18" s="286">
        <v>0</v>
      </c>
      <c r="L18" s="286">
        <v>0</v>
      </c>
      <c r="M18" s="286">
        <v>0</v>
      </c>
      <c r="N18" s="286">
        <v>0</v>
      </c>
      <c r="O18" s="286">
        <v>0</v>
      </c>
      <c r="P18" s="286">
        <v>0</v>
      </c>
      <c r="Q18" s="286">
        <v>0</v>
      </c>
      <c r="R18" s="286">
        <v>0</v>
      </c>
      <c r="S18" s="286">
        <v>0</v>
      </c>
      <c r="T18" s="286">
        <v>0</v>
      </c>
      <c r="U18" s="286">
        <v>0</v>
      </c>
    </row>
    <row r="19" spans="1:21" ht="47.25" thickBot="1" thickTop="1">
      <c r="A19" s="285">
        <v>5</v>
      </c>
      <c r="B19" s="286">
        <v>0</v>
      </c>
      <c r="C19" s="286">
        <v>0</v>
      </c>
      <c r="D19" s="286">
        <v>0</v>
      </c>
      <c r="E19" s="286">
        <v>0</v>
      </c>
      <c r="F19" s="286">
        <v>0</v>
      </c>
      <c r="G19" s="286">
        <v>0</v>
      </c>
      <c r="H19" s="286">
        <v>0</v>
      </c>
      <c r="I19" s="286">
        <v>0</v>
      </c>
      <c r="J19" s="286">
        <v>0</v>
      </c>
      <c r="K19" s="286">
        <v>0</v>
      </c>
      <c r="L19" s="286">
        <v>0</v>
      </c>
      <c r="M19" s="286">
        <v>0</v>
      </c>
      <c r="N19" s="286">
        <v>0</v>
      </c>
      <c r="O19" s="286">
        <v>0</v>
      </c>
      <c r="P19" s="286">
        <v>0</v>
      </c>
      <c r="Q19" s="286">
        <v>0</v>
      </c>
      <c r="R19" s="286">
        <v>0</v>
      </c>
      <c r="S19" s="286">
        <v>0</v>
      </c>
      <c r="T19" s="286">
        <v>0</v>
      </c>
      <c r="U19" s="286">
        <v>0</v>
      </c>
    </row>
    <row r="20" spans="1:21" ht="47.25" thickBot="1" thickTop="1">
      <c r="A20" s="285">
        <v>6</v>
      </c>
      <c r="B20" s="286">
        <v>0</v>
      </c>
      <c r="C20" s="286">
        <v>0</v>
      </c>
      <c r="D20" s="286">
        <v>0</v>
      </c>
      <c r="E20" s="286">
        <v>0</v>
      </c>
      <c r="F20" s="286">
        <v>0</v>
      </c>
      <c r="G20" s="286">
        <v>0</v>
      </c>
      <c r="H20" s="286">
        <v>0</v>
      </c>
      <c r="I20" s="286">
        <v>0</v>
      </c>
      <c r="J20" s="286">
        <v>0</v>
      </c>
      <c r="K20" s="286">
        <v>0</v>
      </c>
      <c r="L20" s="286">
        <v>0</v>
      </c>
      <c r="M20" s="286">
        <v>0</v>
      </c>
      <c r="N20" s="286">
        <v>0</v>
      </c>
      <c r="O20" s="286">
        <v>0</v>
      </c>
      <c r="P20" s="286">
        <v>0</v>
      </c>
      <c r="Q20" s="286">
        <v>0</v>
      </c>
      <c r="R20" s="286">
        <v>0</v>
      </c>
      <c r="S20" s="286">
        <v>0</v>
      </c>
      <c r="T20" s="286">
        <v>0</v>
      </c>
      <c r="U20" s="286">
        <v>0</v>
      </c>
    </row>
    <row r="21" spans="1:21" ht="47.25" thickBot="1" thickTop="1">
      <c r="A21" s="285">
        <v>7</v>
      </c>
      <c r="B21" s="286">
        <v>0</v>
      </c>
      <c r="C21" s="286">
        <v>0</v>
      </c>
      <c r="D21" s="286">
        <v>0</v>
      </c>
      <c r="E21" s="286">
        <v>0</v>
      </c>
      <c r="F21" s="286">
        <v>0</v>
      </c>
      <c r="G21" s="286">
        <v>0</v>
      </c>
      <c r="H21" s="286">
        <v>0</v>
      </c>
      <c r="I21" s="286">
        <v>0</v>
      </c>
      <c r="J21" s="286">
        <v>0</v>
      </c>
      <c r="K21" s="286">
        <v>0</v>
      </c>
      <c r="L21" s="286">
        <v>0</v>
      </c>
      <c r="M21" s="286">
        <v>0</v>
      </c>
      <c r="N21" s="286">
        <v>0</v>
      </c>
      <c r="O21" s="286">
        <v>0</v>
      </c>
      <c r="P21" s="286">
        <v>0</v>
      </c>
      <c r="Q21" s="286">
        <v>0</v>
      </c>
      <c r="R21" s="286">
        <v>0</v>
      </c>
      <c r="S21" s="286">
        <v>0</v>
      </c>
      <c r="T21" s="286">
        <v>0</v>
      </c>
      <c r="U21" s="286">
        <v>0</v>
      </c>
    </row>
    <row r="22" spans="1:21" ht="47.25" thickBot="1" thickTop="1">
      <c r="A22" s="285">
        <v>8</v>
      </c>
      <c r="B22" s="286">
        <v>0</v>
      </c>
      <c r="C22" s="286">
        <v>0</v>
      </c>
      <c r="D22" s="286">
        <v>0</v>
      </c>
      <c r="E22" s="286">
        <v>0</v>
      </c>
      <c r="F22" s="286">
        <v>0</v>
      </c>
      <c r="G22" s="286">
        <v>0</v>
      </c>
      <c r="H22" s="286">
        <v>0</v>
      </c>
      <c r="I22" s="286">
        <v>0</v>
      </c>
      <c r="J22" s="286">
        <v>0</v>
      </c>
      <c r="K22" s="286">
        <v>0</v>
      </c>
      <c r="L22" s="286">
        <v>0</v>
      </c>
      <c r="M22" s="286">
        <v>0</v>
      </c>
      <c r="N22" s="286">
        <v>0</v>
      </c>
      <c r="O22" s="286">
        <v>0</v>
      </c>
      <c r="P22" s="286">
        <v>0</v>
      </c>
      <c r="Q22" s="286">
        <v>0</v>
      </c>
      <c r="R22" s="286">
        <v>0</v>
      </c>
      <c r="S22" s="286">
        <v>0</v>
      </c>
      <c r="T22" s="286">
        <v>0</v>
      </c>
      <c r="U22" s="286">
        <v>0</v>
      </c>
    </row>
    <row r="23" spans="1:21" ht="47.25" thickBot="1" thickTop="1">
      <c r="A23" s="285">
        <v>9</v>
      </c>
      <c r="B23" s="286">
        <v>0</v>
      </c>
      <c r="C23" s="286">
        <v>0</v>
      </c>
      <c r="D23" s="286">
        <v>0</v>
      </c>
      <c r="E23" s="286">
        <v>0</v>
      </c>
      <c r="F23" s="286">
        <v>0</v>
      </c>
      <c r="G23" s="286">
        <v>0</v>
      </c>
      <c r="H23" s="286">
        <v>0</v>
      </c>
      <c r="I23" s="286">
        <v>0</v>
      </c>
      <c r="J23" s="286">
        <v>0</v>
      </c>
      <c r="K23" s="286">
        <v>0</v>
      </c>
      <c r="L23" s="286">
        <v>0</v>
      </c>
      <c r="M23" s="286">
        <v>0</v>
      </c>
      <c r="N23" s="286">
        <v>0</v>
      </c>
      <c r="O23" s="286">
        <v>0</v>
      </c>
      <c r="P23" s="286">
        <v>0</v>
      </c>
      <c r="Q23" s="286">
        <v>0</v>
      </c>
      <c r="R23" s="286">
        <v>0</v>
      </c>
      <c r="S23" s="286">
        <v>0</v>
      </c>
      <c r="T23" s="286">
        <v>0</v>
      </c>
      <c r="U23" s="286">
        <v>0</v>
      </c>
    </row>
    <row r="24" spans="1:21" ht="47.25" thickBot="1" thickTop="1">
      <c r="A24" s="285">
        <v>10</v>
      </c>
      <c r="B24" s="286">
        <v>0</v>
      </c>
      <c r="C24" s="286">
        <v>0</v>
      </c>
      <c r="D24" s="286">
        <v>0</v>
      </c>
      <c r="E24" s="286">
        <v>0</v>
      </c>
      <c r="F24" s="286">
        <v>0</v>
      </c>
      <c r="G24" s="286">
        <v>0</v>
      </c>
      <c r="H24" s="286">
        <v>0</v>
      </c>
      <c r="I24" s="286">
        <v>0</v>
      </c>
      <c r="J24" s="286">
        <v>0</v>
      </c>
      <c r="K24" s="286">
        <v>0</v>
      </c>
      <c r="L24" s="286">
        <v>0</v>
      </c>
      <c r="M24" s="286">
        <v>0</v>
      </c>
      <c r="N24" s="286">
        <v>0</v>
      </c>
      <c r="O24" s="286">
        <v>0</v>
      </c>
      <c r="P24" s="286">
        <v>0</v>
      </c>
      <c r="Q24" s="286">
        <v>0</v>
      </c>
      <c r="R24" s="286">
        <v>0</v>
      </c>
      <c r="S24" s="286">
        <v>0</v>
      </c>
      <c r="T24" s="286">
        <v>0</v>
      </c>
      <c r="U24" s="286">
        <v>0</v>
      </c>
    </row>
    <row r="25" spans="1:21" ht="47.25" thickBot="1" thickTop="1">
      <c r="A25" s="285" t="s">
        <v>221</v>
      </c>
      <c r="B25" s="286">
        <v>0</v>
      </c>
      <c r="C25" s="285">
        <v>38</v>
      </c>
      <c r="D25" s="286">
        <v>38</v>
      </c>
      <c r="E25" s="286">
        <v>25</v>
      </c>
      <c r="F25" s="286">
        <v>1</v>
      </c>
      <c r="G25" s="285">
        <v>12</v>
      </c>
      <c r="H25" s="286">
        <v>0</v>
      </c>
      <c r="I25" s="286">
        <v>0</v>
      </c>
      <c r="J25" s="285">
        <v>7</v>
      </c>
      <c r="K25" s="286">
        <v>0</v>
      </c>
      <c r="L25" s="286">
        <v>0</v>
      </c>
      <c r="M25" s="286">
        <v>0</v>
      </c>
      <c r="N25" s="285">
        <v>38</v>
      </c>
      <c r="O25" s="286">
        <v>0</v>
      </c>
      <c r="P25" s="286">
        <v>0</v>
      </c>
      <c r="Q25" s="286">
        <v>0</v>
      </c>
      <c r="R25" s="285">
        <v>4</v>
      </c>
      <c r="S25" s="285">
        <v>4</v>
      </c>
      <c r="T25" s="286">
        <v>0</v>
      </c>
      <c r="U25" s="286">
        <v>0</v>
      </c>
    </row>
    <row r="26" ht="15.75" thickTop="1"/>
    <row r="27" spans="1:21" ht="33">
      <c r="A27" s="283"/>
      <c r="B27" s="287" t="s">
        <v>171</v>
      </c>
      <c r="C27" s="283"/>
      <c r="D27" s="283"/>
      <c r="E27" s="287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8" t="s">
        <v>227</v>
      </c>
      <c r="Q27" s="283"/>
      <c r="R27" s="283"/>
      <c r="S27" s="283"/>
      <c r="T27" s="283"/>
      <c r="U27" s="283"/>
    </row>
    <row r="28" spans="1:21" ht="33">
      <c r="A28" s="283"/>
      <c r="B28" s="289">
        <v>42369</v>
      </c>
      <c r="C28" s="283"/>
      <c r="D28" s="283"/>
      <c r="E28" s="290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8" t="s">
        <v>140</v>
      </c>
      <c r="Q28" s="283"/>
      <c r="R28" s="283"/>
      <c r="S28" s="283"/>
      <c r="T28" s="283"/>
      <c r="U28" s="283"/>
    </row>
  </sheetData>
  <sheetProtection/>
  <mergeCells count="30">
    <mergeCell ref="A7:A13"/>
    <mergeCell ref="B7:D8"/>
    <mergeCell ref="E7:F8"/>
    <mergeCell ref="G7:N7"/>
    <mergeCell ref="O7:O13"/>
    <mergeCell ref="B9:B13"/>
    <mergeCell ref="C9:C13"/>
    <mergeCell ref="D9:D13"/>
    <mergeCell ref="E9:E13"/>
    <mergeCell ref="F9:F13"/>
    <mergeCell ref="A1:U1"/>
    <mergeCell ref="A2:U2"/>
    <mergeCell ref="A4:H4"/>
    <mergeCell ref="I4:U4"/>
    <mergeCell ref="S5:U5"/>
    <mergeCell ref="T7:T13"/>
    <mergeCell ref="U7:U13"/>
    <mergeCell ref="G8:G13"/>
    <mergeCell ref="H8:H13"/>
    <mergeCell ref="I8:I13"/>
    <mergeCell ref="J8:J13"/>
    <mergeCell ref="K8:K13"/>
    <mergeCell ref="L8:L13"/>
    <mergeCell ref="M8:M13"/>
    <mergeCell ref="P9:P13"/>
    <mergeCell ref="Q9:Q13"/>
    <mergeCell ref="R9:R13"/>
    <mergeCell ref="S9:S13"/>
    <mergeCell ref="N8:N13"/>
    <mergeCell ref="P7:S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3:S39"/>
  <sheetViews>
    <sheetView zoomScale="80" zoomScaleNormal="80" zoomScalePageLayoutView="60" workbookViewId="0" topLeftCell="A1">
      <selection activeCell="D3" sqref="D3:P5"/>
    </sheetView>
  </sheetViews>
  <sheetFormatPr defaultColWidth="9.140625" defaultRowHeight="15"/>
  <cols>
    <col min="1" max="1" width="3.8515625" style="67" customWidth="1"/>
    <col min="2" max="2" width="9.140625" style="67" customWidth="1"/>
    <col min="3" max="19" width="7.7109375" style="67" customWidth="1"/>
    <col min="20" max="20" width="10.00390625" style="67" customWidth="1"/>
    <col min="21" max="21" width="9.140625" style="67" customWidth="1"/>
    <col min="22" max="22" width="11.57421875" style="67" bestFit="1" customWidth="1"/>
    <col min="23" max="16384" width="9.140625" style="67" customWidth="1"/>
  </cols>
  <sheetData>
    <row r="3" spans="4:16" ht="15.75" customHeight="1">
      <c r="D3" s="311" t="s">
        <v>96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3:16" ht="23.25" customHeight="1">
      <c r="C4" s="30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4:16" ht="15" customHeight="1"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4:15" ht="15" customHeight="1"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4:15" ht="15" customHeight="1"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2:16" ht="18">
      <c r="B8" s="73" t="s">
        <v>97</v>
      </c>
      <c r="L8" s="70" t="s">
        <v>189</v>
      </c>
      <c r="M8" s="299" t="str">
        <f>'obr.P.2'!M31</f>
        <v>01.01.2015 године</v>
      </c>
      <c r="N8" s="317"/>
      <c r="O8" s="317"/>
      <c r="P8" s="317"/>
    </row>
    <row r="9" spans="7:17" ht="18">
      <c r="G9" s="68" t="s">
        <v>81</v>
      </c>
      <c r="H9" s="68"/>
      <c r="I9" s="68"/>
      <c r="J9" s="68"/>
      <c r="K9" s="69"/>
      <c r="L9" s="73" t="s">
        <v>190</v>
      </c>
      <c r="M9" s="299" t="str">
        <f>'obr.P.2'!M32</f>
        <v>31.12.2015 године</v>
      </c>
      <c r="N9" s="317"/>
      <c r="O9" s="317"/>
      <c r="P9" s="317"/>
      <c r="Q9" s="73"/>
    </row>
    <row r="10" spans="7:19" ht="18">
      <c r="G10" s="68"/>
      <c r="H10" s="68"/>
      <c r="I10" s="68"/>
      <c r="J10" s="68"/>
      <c r="K10" s="68"/>
      <c r="L10" s="68"/>
      <c r="R10" s="320" t="s">
        <v>101</v>
      </c>
      <c r="S10" s="320"/>
    </row>
    <row r="11" spans="18:19" ht="15.75" thickBot="1">
      <c r="R11" s="90"/>
      <c r="S11" s="90"/>
    </row>
    <row r="12" spans="2:19" ht="36.75" customHeight="1" thickBot="1">
      <c r="B12" s="295" t="s">
        <v>164</v>
      </c>
      <c r="C12" s="293" t="s">
        <v>19</v>
      </c>
      <c r="D12" s="293" t="s">
        <v>20</v>
      </c>
      <c r="E12" s="293" t="s">
        <v>21</v>
      </c>
      <c r="F12" s="293" t="s">
        <v>22</v>
      </c>
      <c r="G12" s="293" t="s">
        <v>23</v>
      </c>
      <c r="H12" s="293" t="s">
        <v>98</v>
      </c>
      <c r="I12" s="293" t="s">
        <v>99</v>
      </c>
      <c r="J12" s="293" t="s">
        <v>24</v>
      </c>
      <c r="K12" s="314" t="s">
        <v>25</v>
      </c>
      <c r="L12" s="315"/>
      <c r="M12" s="315"/>
      <c r="N12" s="315"/>
      <c r="O12" s="315"/>
      <c r="P12" s="315"/>
      <c r="Q12" s="316"/>
      <c r="R12" s="293" t="s">
        <v>26</v>
      </c>
      <c r="S12" s="293" t="s">
        <v>27</v>
      </c>
    </row>
    <row r="13" spans="2:19" ht="39.75" customHeight="1" thickBot="1">
      <c r="B13" s="298"/>
      <c r="C13" s="298"/>
      <c r="D13" s="298"/>
      <c r="E13" s="298"/>
      <c r="F13" s="298"/>
      <c r="G13" s="298"/>
      <c r="H13" s="298"/>
      <c r="I13" s="298"/>
      <c r="J13" s="298"/>
      <c r="K13" s="321" t="s">
        <v>162</v>
      </c>
      <c r="L13" s="314" t="s">
        <v>28</v>
      </c>
      <c r="M13" s="315"/>
      <c r="N13" s="315"/>
      <c r="O13" s="315"/>
      <c r="P13" s="316"/>
      <c r="Q13" s="318" t="s">
        <v>29</v>
      </c>
      <c r="R13" s="298"/>
      <c r="S13" s="298"/>
    </row>
    <row r="14" spans="2:19" ht="142.5" customHeight="1" thickBot="1">
      <c r="B14" s="294"/>
      <c r="C14" s="294"/>
      <c r="D14" s="294"/>
      <c r="E14" s="294"/>
      <c r="F14" s="294"/>
      <c r="G14" s="294"/>
      <c r="H14" s="312"/>
      <c r="I14" s="312"/>
      <c r="J14" s="294"/>
      <c r="K14" s="319"/>
      <c r="L14" s="91" t="s">
        <v>163</v>
      </c>
      <c r="M14" s="92" t="s">
        <v>30</v>
      </c>
      <c r="N14" s="92" t="s">
        <v>31</v>
      </c>
      <c r="O14" s="92" t="s">
        <v>32</v>
      </c>
      <c r="P14" s="92" t="s">
        <v>33</v>
      </c>
      <c r="Q14" s="319"/>
      <c r="R14" s="294"/>
      <c r="S14" s="294"/>
    </row>
    <row r="15" spans="2:19" ht="15.75" thickBot="1">
      <c r="B15" s="93"/>
      <c r="C15" s="94">
        <v>1</v>
      </c>
      <c r="D15" s="94">
        <v>2</v>
      </c>
      <c r="E15" s="94">
        <v>3</v>
      </c>
      <c r="F15" s="94">
        <v>4</v>
      </c>
      <c r="G15" s="94">
        <v>5</v>
      </c>
      <c r="H15" s="94">
        <v>6</v>
      </c>
      <c r="I15" s="94">
        <v>7</v>
      </c>
      <c r="J15" s="94">
        <v>8</v>
      </c>
      <c r="K15" s="94">
        <v>9</v>
      </c>
      <c r="L15" s="94">
        <v>10</v>
      </c>
      <c r="M15" s="94">
        <v>11</v>
      </c>
      <c r="N15" s="94">
        <v>12</v>
      </c>
      <c r="O15" s="94">
        <v>13</v>
      </c>
      <c r="P15" s="94">
        <v>14</v>
      </c>
      <c r="Q15" s="94">
        <v>15</v>
      </c>
      <c r="R15" s="94">
        <v>16</v>
      </c>
      <c r="S15" s="94">
        <v>17</v>
      </c>
    </row>
    <row r="16" spans="2:19" ht="72" customHeight="1" thickBot="1" thickTop="1">
      <c r="B16" s="95" t="s">
        <v>82</v>
      </c>
      <c r="C16" s="105">
        <f aca="true" t="shared" si="0" ref="C16:S16">C33+C34+C35+C36</f>
        <v>3075</v>
      </c>
      <c r="D16" s="105">
        <f t="shared" si="0"/>
        <v>27</v>
      </c>
      <c r="E16" s="105">
        <f t="shared" si="0"/>
        <v>5</v>
      </c>
      <c r="F16" s="105">
        <f t="shared" si="0"/>
        <v>52</v>
      </c>
      <c r="G16" s="105">
        <f t="shared" si="0"/>
        <v>28</v>
      </c>
      <c r="H16" s="105">
        <f t="shared" si="0"/>
        <v>1049</v>
      </c>
      <c r="I16" s="105">
        <f t="shared" si="0"/>
        <v>10</v>
      </c>
      <c r="J16" s="105">
        <f t="shared" si="0"/>
        <v>6</v>
      </c>
      <c r="K16" s="105">
        <f t="shared" si="0"/>
        <v>754</v>
      </c>
      <c r="L16" s="105">
        <f t="shared" si="0"/>
        <v>600</v>
      </c>
      <c r="M16" s="105">
        <f t="shared" si="0"/>
        <v>144</v>
      </c>
      <c r="N16" s="105">
        <f t="shared" si="0"/>
        <v>309</v>
      </c>
      <c r="O16" s="105">
        <f t="shared" si="0"/>
        <v>79</v>
      </c>
      <c r="P16" s="105">
        <f t="shared" si="0"/>
        <v>68</v>
      </c>
      <c r="Q16" s="105">
        <f t="shared" si="0"/>
        <v>154</v>
      </c>
      <c r="R16" s="105">
        <f t="shared" si="0"/>
        <v>146</v>
      </c>
      <c r="S16" s="106">
        <f t="shared" si="0"/>
        <v>4361</v>
      </c>
    </row>
    <row r="17" ht="15.75" thickTop="1"/>
    <row r="18" ht="15">
      <c r="C18" s="67" t="s">
        <v>171</v>
      </c>
    </row>
    <row r="19" spans="3:13" ht="15">
      <c r="C19" s="313" t="str">
        <f>'obr.P.2'!C45</f>
        <v>31.12.2015 године</v>
      </c>
      <c r="D19" s="313"/>
      <c r="M19" s="76" t="s">
        <v>202</v>
      </c>
    </row>
    <row r="20" ht="15">
      <c r="M20" s="76" t="s">
        <v>165</v>
      </c>
    </row>
    <row r="22" spans="4:16" ht="15" customHeight="1">
      <c r="D22" s="311" t="s">
        <v>96</v>
      </c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</row>
    <row r="23" spans="4:16" ht="15" customHeight="1"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</row>
    <row r="24" spans="4:16" ht="15" customHeight="1"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</row>
    <row r="25" spans="4:15" ht="15" customHeight="1"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6" ht="18">
      <c r="B26" s="73" t="s">
        <v>97</v>
      </c>
      <c r="L26" s="70" t="s">
        <v>189</v>
      </c>
      <c r="M26" s="299" t="str">
        <f>'obr.P.2'!M31</f>
        <v>01.01.2015 године</v>
      </c>
      <c r="N26" s="317"/>
      <c r="O26" s="317"/>
      <c r="P26" s="317"/>
    </row>
    <row r="27" spans="7:17" ht="18">
      <c r="G27" s="68" t="s">
        <v>81</v>
      </c>
      <c r="H27" s="68"/>
      <c r="I27" s="68"/>
      <c r="J27" s="68"/>
      <c r="K27" s="69"/>
      <c r="L27" s="73" t="s">
        <v>190</v>
      </c>
      <c r="M27" s="299" t="str">
        <f>'obr.P.2'!M32</f>
        <v>31.12.2015 године</v>
      </c>
      <c r="N27" s="317"/>
      <c r="O27" s="317"/>
      <c r="P27" s="317"/>
      <c r="Q27" s="73"/>
    </row>
    <row r="28" spans="7:19" ht="18.75" thickBot="1">
      <c r="G28" s="68"/>
      <c r="H28" s="68"/>
      <c r="I28" s="68"/>
      <c r="J28" s="68"/>
      <c r="K28" s="68"/>
      <c r="L28" s="68"/>
      <c r="R28" s="320" t="s">
        <v>101</v>
      </c>
      <c r="S28" s="320"/>
    </row>
    <row r="29" spans="2:19" ht="36.75" customHeight="1" thickBot="1">
      <c r="B29" s="293" t="s">
        <v>95</v>
      </c>
      <c r="C29" s="293" t="s">
        <v>19</v>
      </c>
      <c r="D29" s="293" t="s">
        <v>20</v>
      </c>
      <c r="E29" s="293" t="s">
        <v>21</v>
      </c>
      <c r="F29" s="293" t="s">
        <v>22</v>
      </c>
      <c r="G29" s="293" t="s">
        <v>23</v>
      </c>
      <c r="H29" s="293" t="s">
        <v>98</v>
      </c>
      <c r="I29" s="293" t="s">
        <v>99</v>
      </c>
      <c r="J29" s="293" t="s">
        <v>24</v>
      </c>
      <c r="K29" s="314" t="s">
        <v>25</v>
      </c>
      <c r="L29" s="315"/>
      <c r="M29" s="315"/>
      <c r="N29" s="315"/>
      <c r="O29" s="315"/>
      <c r="P29" s="315"/>
      <c r="Q29" s="316"/>
      <c r="R29" s="293" t="s">
        <v>26</v>
      </c>
      <c r="S29" s="293" t="s">
        <v>27</v>
      </c>
    </row>
    <row r="30" spans="2:19" ht="39.75" customHeight="1" thickBot="1">
      <c r="B30" s="298"/>
      <c r="C30" s="298"/>
      <c r="D30" s="298"/>
      <c r="E30" s="298"/>
      <c r="F30" s="298"/>
      <c r="G30" s="298"/>
      <c r="H30" s="298"/>
      <c r="I30" s="298"/>
      <c r="J30" s="298"/>
      <c r="K30" s="321" t="s">
        <v>162</v>
      </c>
      <c r="L30" s="314" t="s">
        <v>28</v>
      </c>
      <c r="M30" s="315"/>
      <c r="N30" s="315"/>
      <c r="O30" s="315"/>
      <c r="P30" s="316"/>
      <c r="Q30" s="318" t="s">
        <v>29</v>
      </c>
      <c r="R30" s="298"/>
      <c r="S30" s="298"/>
    </row>
    <row r="31" spans="2:19" ht="142.5" customHeight="1" thickBot="1">
      <c r="B31" s="294"/>
      <c r="C31" s="294"/>
      <c r="D31" s="294"/>
      <c r="E31" s="294"/>
      <c r="F31" s="294"/>
      <c r="G31" s="294"/>
      <c r="H31" s="312"/>
      <c r="I31" s="312"/>
      <c r="J31" s="294"/>
      <c r="K31" s="319"/>
      <c r="L31" s="91" t="s">
        <v>163</v>
      </c>
      <c r="M31" s="92" t="s">
        <v>30</v>
      </c>
      <c r="N31" s="92" t="s">
        <v>31</v>
      </c>
      <c r="O31" s="92" t="s">
        <v>32</v>
      </c>
      <c r="P31" s="92" t="s">
        <v>33</v>
      </c>
      <c r="Q31" s="319"/>
      <c r="R31" s="294"/>
      <c r="S31" s="294"/>
    </row>
    <row r="32" spans="2:19" ht="15.75" thickBot="1">
      <c r="B32" s="93"/>
      <c r="C32" s="97">
        <v>1</v>
      </c>
      <c r="D32" s="97">
        <v>2</v>
      </c>
      <c r="E32" s="97">
        <v>3</v>
      </c>
      <c r="F32" s="97">
        <v>4</v>
      </c>
      <c r="G32" s="97">
        <v>5</v>
      </c>
      <c r="H32" s="94">
        <v>6</v>
      </c>
      <c r="I32" s="94">
        <v>7</v>
      </c>
      <c r="J32" s="94">
        <v>8</v>
      </c>
      <c r="K32" s="94">
        <v>9</v>
      </c>
      <c r="L32" s="94">
        <v>10</v>
      </c>
      <c r="M32" s="94">
        <v>11</v>
      </c>
      <c r="N32" s="94">
        <v>12</v>
      </c>
      <c r="O32" s="94">
        <v>13</v>
      </c>
      <c r="P32" s="94">
        <v>14</v>
      </c>
      <c r="Q32" s="94">
        <v>15</v>
      </c>
      <c r="R32" s="94">
        <v>16</v>
      </c>
      <c r="S32" s="98">
        <v>17</v>
      </c>
    </row>
    <row r="33" spans="2:19" ht="72" customHeight="1" thickBot="1" thickTop="1">
      <c r="B33" s="95" t="s">
        <v>87</v>
      </c>
      <c r="C33" s="213">
        <f>'[1]obr.P.4'!$C$33+'[2]obr.P.4'!$C$33</f>
        <v>1056</v>
      </c>
      <c r="D33" s="213">
        <f>'[1]obr.P.4'!$D$33+'[2]obr.P.4'!$D$33</f>
        <v>9</v>
      </c>
      <c r="E33" s="213">
        <f>'[1]obr.P.4'!$E$33+'[2]obr.P.4'!$E$33</f>
        <v>0</v>
      </c>
      <c r="F33" s="213">
        <f>'[1]obr.P.4'!$F$33+'[2]obr.P.4'!$F$33</f>
        <v>9</v>
      </c>
      <c r="G33" s="213">
        <f>'[1]obr.P.4'!$G$33+'[2]obr.P.4'!$G$33</f>
        <v>10</v>
      </c>
      <c r="H33" s="213">
        <f>'[1]obr.P.4'!$H$33+'[2]obr.P.4'!$H$33</f>
        <v>305</v>
      </c>
      <c r="I33" s="213">
        <f>'[1]obr.P.4'!$I$33+'[2]obr.P.4'!$I$33</f>
        <v>10</v>
      </c>
      <c r="J33" s="213">
        <f>'[1]obr.P.4'!$J$33+'[2]obr.P.4'!$J$33</f>
        <v>3</v>
      </c>
      <c r="K33" s="104">
        <f>L33+Q33</f>
        <v>413</v>
      </c>
      <c r="L33" s="104">
        <f>M33+N33+O33+P33</f>
        <v>338</v>
      </c>
      <c r="M33" s="213">
        <f>'[1]obr.P.4'!$M$33+'[2]obr.P.4'!$M$33</f>
        <v>37</v>
      </c>
      <c r="N33" s="213">
        <f>'[1]obr.P.4'!$N$33+'[2]obr.P.4'!$N$33</f>
        <v>199</v>
      </c>
      <c r="O33" s="213">
        <f>'[1]obr.P.4'!$O$33+'[2]obr.P.4'!$O$33</f>
        <v>45</v>
      </c>
      <c r="P33" s="213">
        <f>'[1]obr.P.4'!$P$33+'[2]obr.P.4'!$P$33</f>
        <v>57</v>
      </c>
      <c r="Q33" s="213">
        <f>'[1]obr.P.4'!$Q$33+'[2]obr.P.4'!$Q$33</f>
        <v>75</v>
      </c>
      <c r="R33" s="213">
        <f>'[1]obr.P.4'!$R$33+'[2]obr.P.4'!$R$33</f>
        <v>78</v>
      </c>
      <c r="S33" s="214">
        <f>'[1]obr.P.4'!$S$33+'[2]obr.P.4'!$S$33</f>
        <v>1665</v>
      </c>
    </row>
    <row r="34" spans="2:19" ht="72" customHeight="1" thickBot="1" thickTop="1">
      <c r="B34" s="99" t="s">
        <v>88</v>
      </c>
      <c r="C34" s="212">
        <f>'[1]obr.P.4'!$C$34+'[2]obr.P.4'!$C$34</f>
        <v>361</v>
      </c>
      <c r="D34" s="212">
        <f>'[1]obr.P.4'!$D$34+'[2]obr.P.4'!$D$34</f>
        <v>1</v>
      </c>
      <c r="E34" s="212">
        <f>'[1]obr.P.4'!$E$34+'[2]obr.P.4'!$E$34</f>
        <v>0</v>
      </c>
      <c r="F34" s="212">
        <f>'[2]obr.P.4'!$F$34</f>
        <v>8</v>
      </c>
      <c r="G34" s="212">
        <f>'[1]obr.P.4'!$G$34+'[2]obr.P.4'!$G$34</f>
        <v>2</v>
      </c>
      <c r="H34" s="212">
        <f>'[1]obr.P.4'!$H$34+'[2]obr.P.4'!$H$34</f>
        <v>90</v>
      </c>
      <c r="I34" s="212">
        <f>'[1]obr.P.4'!$I$34+'[2]obr.P.4'!$I$34</f>
        <v>0</v>
      </c>
      <c r="J34" s="212">
        <f>'[1]obr.P.4'!$J$34+'[2]obr.P.4'!$J$34</f>
        <v>0</v>
      </c>
      <c r="K34" s="104">
        <f>L34+Q34</f>
        <v>50</v>
      </c>
      <c r="L34" s="104">
        <f>M34+N34+O34+P34</f>
        <v>32</v>
      </c>
      <c r="M34" s="212">
        <f>'[1]obr.P.4'!$M$34+'[2]obr.P.4'!$M$34</f>
        <v>15</v>
      </c>
      <c r="N34" s="212">
        <f>'[1]obr.P.4'!$N$34+'[2]obr.P.4'!$N$34</f>
        <v>11</v>
      </c>
      <c r="O34" s="212">
        <f>'[1]obr.P.4'!$O$34+'[2]obr.P.4'!$O$34</f>
        <v>0</v>
      </c>
      <c r="P34" s="212">
        <f>'[1]obr.P.4'!$P$34+'[2]obr.P.4'!$P$34</f>
        <v>6</v>
      </c>
      <c r="Q34" s="212">
        <f>'[1]obr.P.4'!$Q$34+'[2]obr.P.4'!$Q$34</f>
        <v>18</v>
      </c>
      <c r="R34" s="212">
        <f>'[1]obr.P.4'!$R$34+'[2]obr.P.4'!$R$34</f>
        <v>6</v>
      </c>
      <c r="S34" s="214">
        <f>'[1]obr.P.4'!$S$34+'[2]obr.P.4'!$S$34</f>
        <v>484</v>
      </c>
    </row>
    <row r="35" spans="2:19" ht="72" customHeight="1" thickBot="1" thickTop="1">
      <c r="B35" s="95" t="s">
        <v>89</v>
      </c>
      <c r="C35" s="235">
        <f>'[1]obr.P.4'!$C$35+'[2]obr.P.4'!$C$35</f>
        <v>675</v>
      </c>
      <c r="D35" s="235">
        <f>'[1]obr.P.4'!$D$35+'[2]obr.P.4'!$D$35</f>
        <v>0</v>
      </c>
      <c r="E35" s="212">
        <f>'[1]obr.P.4'!$E$35+'[2]obr.P.4'!$E$35</f>
        <v>0</v>
      </c>
      <c r="F35" s="235">
        <f>'[1]obr.P.4'!$F$35+'[2]obr.P.4'!$F$35</f>
        <v>16</v>
      </c>
      <c r="G35" s="235">
        <f>'[1]obr.P.4'!$G$35+'[2]obr.P.4'!$G$35</f>
        <v>11</v>
      </c>
      <c r="H35" s="235">
        <f>'[1]obr.P.4'!$H$35+'[2]obr.P.4'!$H$35</f>
        <v>243</v>
      </c>
      <c r="I35" s="213">
        <f>'[1]obr.P.4'!$I$35+'[2]obr.P.4'!$I$35</f>
        <v>0</v>
      </c>
      <c r="J35" s="213">
        <f>'[1]obr.P.4'!$J$35+'[2]obr.P.4'!$J$35</f>
        <v>0</v>
      </c>
      <c r="K35" s="104">
        <f>L35+Q35</f>
        <v>150</v>
      </c>
      <c r="L35" s="104">
        <f>M35+N35+O35+P35</f>
        <v>117</v>
      </c>
      <c r="M35" s="213">
        <f>'[1]obr.P.4'!$M$35+'[2]obr.P.4'!$M$35</f>
        <v>57</v>
      </c>
      <c r="N35" s="213">
        <f>'[1]obr.P.4'!$N$35+'[2]obr.P.4'!$N$35</f>
        <v>55</v>
      </c>
      <c r="O35" s="213">
        <f>'[1]obr.P.4'!$O$35+'[2]obr.P.4'!$O$35</f>
        <v>4</v>
      </c>
      <c r="P35" s="213">
        <f>'[1]obr.P.4'!$P$35+'[2]obr.P.4'!$P$35</f>
        <v>1</v>
      </c>
      <c r="Q35" s="213">
        <f>'[1]obr.P.4'!$Q$35+'[2]obr.P.4'!$Q$35</f>
        <v>33</v>
      </c>
      <c r="R35" s="213">
        <f>'[1]obr.P.4'!$R$35+'[2]obr.P.4'!$R$35</f>
        <v>2</v>
      </c>
      <c r="S35" s="214">
        <f>'[1]obr.P.4'!$S$35+'[2]obr.P.4'!$S$35</f>
        <v>911</v>
      </c>
    </row>
    <row r="36" spans="2:19" ht="72" customHeight="1" thickBot="1" thickTop="1">
      <c r="B36" s="100" t="s">
        <v>90</v>
      </c>
      <c r="C36" s="212">
        <f>'[1]obr.P.4'!$C$36+'[2]obr.P.4'!$C$36</f>
        <v>983</v>
      </c>
      <c r="D36" s="213">
        <f>'[1]obr.P.4'!$D$36+'[2]obr.P.4'!$D$36</f>
        <v>17</v>
      </c>
      <c r="E36" s="213">
        <f>'[1]obr.P.4'!$E$36+'[2]obr.P.4'!$E$36</f>
        <v>5</v>
      </c>
      <c r="F36" s="213">
        <f>'[1]obr.P.4'!$F$36+'[2]obr.P.4'!$F$36</f>
        <v>19</v>
      </c>
      <c r="G36" s="213">
        <f>'[1]obr.P.4'!$G$36+'[2]obr.P.4'!$G$36</f>
        <v>5</v>
      </c>
      <c r="H36" s="213">
        <f>'[1]obr.P.4'!$H$36+'[2]obr.P.4'!$H$36</f>
        <v>411</v>
      </c>
      <c r="I36" s="213">
        <f>'[1]obr.P.4'!$I$36+'[2]obr.P.4'!$I$36</f>
        <v>0</v>
      </c>
      <c r="J36" s="213">
        <f>'[1]obr.P.4'!$J$36+'[2]obr.P.4'!$J$36</f>
        <v>3</v>
      </c>
      <c r="K36" s="104">
        <f>L36+Q36</f>
        <v>141</v>
      </c>
      <c r="L36" s="104">
        <f>M36+N36+O36+P36</f>
        <v>113</v>
      </c>
      <c r="M36" s="213">
        <f>'[1]obr.P.4'!$M$36+'[2]obr.P.4'!$M$36</f>
        <v>35</v>
      </c>
      <c r="N36" s="213">
        <f>'[1]obr.P.4'!$N$36+'[2]obr.P.4'!$N$36</f>
        <v>44</v>
      </c>
      <c r="O36" s="213">
        <f>'[1]obr.P.4'!$O$36+'[2]obr.P.4'!$O$36</f>
        <v>30</v>
      </c>
      <c r="P36" s="213">
        <f>'[1]obr.P.4'!$P$36+'[2]obr.P.4'!$P$36</f>
        <v>4</v>
      </c>
      <c r="Q36" s="213">
        <f>'[1]obr.P.4'!$Q$36+'[2]obr.P.4'!$Q$36</f>
        <v>28</v>
      </c>
      <c r="R36" s="213">
        <f>'[1]obr.P.4'!$R$36+'[2]obr.P.4'!$R$36</f>
        <v>60</v>
      </c>
      <c r="S36" s="214">
        <f>'[1]obr.P.4'!$S$36+'[2]obr.P.4'!$S$36</f>
        <v>1301</v>
      </c>
    </row>
    <row r="37" ht="15.75" thickTop="1"/>
    <row r="38" spans="3:13" ht="15">
      <c r="C38" s="76" t="s">
        <v>171</v>
      </c>
      <c r="M38" s="76" t="s">
        <v>202</v>
      </c>
    </row>
    <row r="39" spans="3:13" ht="15">
      <c r="C39" s="308" t="str">
        <f>'obr.P.2'!C45</f>
        <v>31.12.2015 године</v>
      </c>
      <c r="D39" s="308"/>
      <c r="M39" s="76" t="s">
        <v>165</v>
      </c>
    </row>
  </sheetData>
  <sheetProtection formatCells="0" selectLockedCells="1"/>
  <mergeCells count="40">
    <mergeCell ref="C39:D39"/>
    <mergeCell ref="R10:S10"/>
    <mergeCell ref="I12:I14"/>
    <mergeCell ref="J12:J14"/>
    <mergeCell ref="K12:Q12"/>
    <mergeCell ref="R12:R14"/>
    <mergeCell ref="D12:D14"/>
    <mergeCell ref="E12:E14"/>
    <mergeCell ref="C29:C31"/>
    <mergeCell ref="K30:K31"/>
    <mergeCell ref="M9:P9"/>
    <mergeCell ref="M26:P26"/>
    <mergeCell ref="M27:P27"/>
    <mergeCell ref="L13:P13"/>
    <mergeCell ref="K13:K14"/>
    <mergeCell ref="B29:B31"/>
    <mergeCell ref="S12:S14"/>
    <mergeCell ref="Q13:Q14"/>
    <mergeCell ref="R29:R31"/>
    <mergeCell ref="R28:S28"/>
    <mergeCell ref="S29:S31"/>
    <mergeCell ref="Q30:Q31"/>
    <mergeCell ref="B12:B14"/>
    <mergeCell ref="C12:C14"/>
    <mergeCell ref="D3:P5"/>
    <mergeCell ref="D22:P24"/>
    <mergeCell ref="G29:G31"/>
    <mergeCell ref="H29:H31"/>
    <mergeCell ref="I29:I31"/>
    <mergeCell ref="C19:D19"/>
    <mergeCell ref="F12:F14"/>
    <mergeCell ref="G12:G14"/>
    <mergeCell ref="F29:F31"/>
    <mergeCell ref="H12:H14"/>
    <mergeCell ref="D29:D31"/>
    <mergeCell ref="E29:E31"/>
    <mergeCell ref="J29:J31"/>
    <mergeCell ref="K29:Q29"/>
    <mergeCell ref="L30:P30"/>
    <mergeCell ref="M8:P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2"/>
  <rowBreaks count="1" manualBreakCount="1">
    <brk id="20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3:AG38"/>
  <sheetViews>
    <sheetView zoomScale="70" zoomScaleNormal="70" zoomScalePageLayoutView="70" workbookViewId="0" topLeftCell="A1">
      <selection activeCell="K3" sqref="K3:Z5"/>
    </sheetView>
  </sheetViews>
  <sheetFormatPr defaultColWidth="9.140625" defaultRowHeight="15"/>
  <cols>
    <col min="1" max="1" width="2.421875" style="30" customWidth="1"/>
    <col min="2" max="2" width="4.57421875" style="31" customWidth="1"/>
    <col min="3" max="3" width="19.140625" style="30" customWidth="1"/>
    <col min="4" max="27" width="7.7109375" style="30" customWidth="1"/>
    <col min="28" max="28" width="8.00390625" style="30" customWidth="1"/>
    <col min="29" max="29" width="9.57421875" style="30" customWidth="1"/>
    <col min="30" max="31" width="7.7109375" style="30" customWidth="1"/>
    <col min="32" max="32" width="10.57421875" style="30" customWidth="1"/>
    <col min="33" max="33" width="12.00390625" style="30" customWidth="1"/>
    <col min="34" max="16384" width="9.140625" style="30" customWidth="1"/>
  </cols>
  <sheetData>
    <row r="3" spans="11:26" ht="15" customHeight="1">
      <c r="K3" s="359" t="s">
        <v>137</v>
      </c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1:26" ht="15" customHeight="1"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1:26" ht="15" customHeight="1"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</row>
    <row r="8" spans="4:7" ht="18">
      <c r="D8" s="32" t="s">
        <v>103</v>
      </c>
      <c r="E8" s="32"/>
      <c r="F8" s="32"/>
      <c r="G8" s="32"/>
    </row>
    <row r="11" spans="8:20" ht="15.75">
      <c r="H11" s="30" t="s">
        <v>104</v>
      </c>
      <c r="J11" s="33"/>
      <c r="K11" s="33" t="s">
        <v>107</v>
      </c>
      <c r="L11" s="33"/>
      <c r="M11" s="33"/>
      <c r="N11" s="33"/>
      <c r="O11" s="33"/>
      <c r="P11" s="33"/>
      <c r="Q11" s="33"/>
      <c r="R11" s="33"/>
      <c r="S11" s="33"/>
      <c r="T11" s="33"/>
    </row>
    <row r="13" spans="8:24" ht="18">
      <c r="H13" s="30" t="s">
        <v>105</v>
      </c>
      <c r="K13" s="34" t="s">
        <v>108</v>
      </c>
      <c r="T13" s="70" t="s">
        <v>189</v>
      </c>
      <c r="U13" s="299" t="str">
        <f>'obr.P.2'!M31</f>
        <v>01.01.2015 године</v>
      </c>
      <c r="V13" s="299"/>
      <c r="W13" s="299"/>
      <c r="X13" s="299"/>
    </row>
    <row r="14" spans="11:29" ht="18">
      <c r="K14" s="35"/>
      <c r="L14" s="36"/>
      <c r="M14" s="32" t="s">
        <v>81</v>
      </c>
      <c r="N14" s="32"/>
      <c r="O14" s="32"/>
      <c r="P14" s="32"/>
      <c r="Q14" s="32"/>
      <c r="R14" s="32"/>
      <c r="S14" s="12"/>
      <c r="T14" s="73" t="s">
        <v>190</v>
      </c>
      <c r="U14" s="299" t="str">
        <f>'obr.P.2'!M32</f>
        <v>31.12.2015 године</v>
      </c>
      <c r="V14" s="299"/>
      <c r="W14" s="299"/>
      <c r="X14" s="299"/>
      <c r="Y14" s="12"/>
      <c r="Z14" s="36"/>
      <c r="AA14" s="36"/>
      <c r="AB14" s="36"/>
      <c r="AC14" s="36"/>
    </row>
    <row r="15" spans="32:33" ht="15">
      <c r="AF15" s="360" t="s">
        <v>100</v>
      </c>
      <c r="AG15" s="360"/>
    </row>
    <row r="16" ht="15.75" thickBot="1"/>
    <row r="17" spans="2:33" ht="23.25" customHeight="1" thickBot="1" thickTop="1">
      <c r="B17" s="340" t="s">
        <v>176</v>
      </c>
      <c r="C17" s="343" t="s">
        <v>177</v>
      </c>
      <c r="D17" s="350" t="s">
        <v>34</v>
      </c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68" t="s">
        <v>35</v>
      </c>
      <c r="W17" s="350"/>
      <c r="X17" s="350"/>
      <c r="Y17" s="350"/>
      <c r="Z17" s="350"/>
      <c r="AA17" s="350"/>
      <c r="AB17" s="350"/>
      <c r="AC17" s="350"/>
      <c r="AD17" s="369"/>
      <c r="AE17" s="346" t="s">
        <v>36</v>
      </c>
      <c r="AF17" s="327" t="s">
        <v>37</v>
      </c>
      <c r="AG17" s="327" t="s">
        <v>38</v>
      </c>
    </row>
    <row r="18" spans="2:33" ht="20.25" customHeight="1" thickBot="1">
      <c r="B18" s="341"/>
      <c r="C18" s="344"/>
      <c r="D18" s="346" t="s">
        <v>39</v>
      </c>
      <c r="E18" s="327" t="s">
        <v>40</v>
      </c>
      <c r="F18" s="324" t="s">
        <v>154</v>
      </c>
      <c r="G18" s="324" t="s">
        <v>170</v>
      </c>
      <c r="H18" s="331" t="s">
        <v>155</v>
      </c>
      <c r="I18" s="368" t="s">
        <v>42</v>
      </c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34" t="s">
        <v>43</v>
      </c>
      <c r="V18" s="337" t="s">
        <v>44</v>
      </c>
      <c r="W18" s="327" t="s">
        <v>40</v>
      </c>
      <c r="X18" s="324" t="s">
        <v>159</v>
      </c>
      <c r="Y18" s="324" t="s">
        <v>45</v>
      </c>
      <c r="Z18" s="353" t="s">
        <v>46</v>
      </c>
      <c r="AA18" s="354"/>
      <c r="AB18" s="354"/>
      <c r="AC18" s="364"/>
      <c r="AD18" s="361" t="s">
        <v>161</v>
      </c>
      <c r="AE18" s="347"/>
      <c r="AF18" s="328"/>
      <c r="AG18" s="328"/>
    </row>
    <row r="19" spans="2:33" ht="9.75" customHeight="1" thickBot="1">
      <c r="B19" s="341"/>
      <c r="C19" s="344"/>
      <c r="D19" s="347"/>
      <c r="E19" s="328"/>
      <c r="F19" s="325"/>
      <c r="G19" s="325"/>
      <c r="H19" s="332"/>
      <c r="I19" s="337" t="s">
        <v>26</v>
      </c>
      <c r="J19" s="353" t="s">
        <v>25</v>
      </c>
      <c r="K19" s="354"/>
      <c r="L19" s="354"/>
      <c r="M19" s="354"/>
      <c r="N19" s="354"/>
      <c r="O19" s="354"/>
      <c r="P19" s="354"/>
      <c r="Q19" s="337" t="s">
        <v>47</v>
      </c>
      <c r="R19" s="327" t="s">
        <v>48</v>
      </c>
      <c r="S19" s="327" t="s">
        <v>49</v>
      </c>
      <c r="T19" s="351" t="s">
        <v>158</v>
      </c>
      <c r="U19" s="335"/>
      <c r="V19" s="338"/>
      <c r="W19" s="328"/>
      <c r="X19" s="325"/>
      <c r="Y19" s="325"/>
      <c r="Z19" s="365"/>
      <c r="AA19" s="366"/>
      <c r="AB19" s="366"/>
      <c r="AC19" s="367"/>
      <c r="AD19" s="362"/>
      <c r="AE19" s="347"/>
      <c r="AF19" s="328"/>
      <c r="AG19" s="328"/>
    </row>
    <row r="20" spans="2:33" ht="16.5" customHeight="1" thickBot="1">
      <c r="B20" s="341"/>
      <c r="C20" s="344"/>
      <c r="D20" s="347"/>
      <c r="E20" s="328"/>
      <c r="F20" s="325"/>
      <c r="G20" s="325"/>
      <c r="H20" s="332"/>
      <c r="I20" s="338"/>
      <c r="J20" s="355"/>
      <c r="K20" s="356"/>
      <c r="L20" s="356"/>
      <c r="M20" s="356"/>
      <c r="N20" s="356"/>
      <c r="O20" s="356"/>
      <c r="P20" s="356"/>
      <c r="Q20" s="338"/>
      <c r="R20" s="328"/>
      <c r="S20" s="328"/>
      <c r="T20" s="370"/>
      <c r="U20" s="335"/>
      <c r="V20" s="338"/>
      <c r="W20" s="328"/>
      <c r="X20" s="325"/>
      <c r="Y20" s="325"/>
      <c r="Z20" s="327" t="s">
        <v>50</v>
      </c>
      <c r="AA20" s="327" t="s">
        <v>35</v>
      </c>
      <c r="AB20" s="327" t="s">
        <v>160</v>
      </c>
      <c r="AC20" s="321" t="s">
        <v>153</v>
      </c>
      <c r="AD20" s="362"/>
      <c r="AE20" s="347"/>
      <c r="AF20" s="328"/>
      <c r="AG20" s="328"/>
    </row>
    <row r="21" spans="2:33" ht="31.5" customHeight="1" thickBot="1">
      <c r="B21" s="341"/>
      <c r="C21" s="344"/>
      <c r="D21" s="347"/>
      <c r="E21" s="328"/>
      <c r="F21" s="325"/>
      <c r="G21" s="325"/>
      <c r="H21" s="332"/>
      <c r="I21" s="338"/>
      <c r="J21" s="327" t="s">
        <v>156</v>
      </c>
      <c r="K21" s="349" t="s">
        <v>51</v>
      </c>
      <c r="L21" s="350"/>
      <c r="M21" s="350"/>
      <c r="N21" s="350"/>
      <c r="O21" s="350"/>
      <c r="P21" s="351" t="s">
        <v>29</v>
      </c>
      <c r="Q21" s="338"/>
      <c r="R21" s="328"/>
      <c r="S21" s="328"/>
      <c r="T21" s="370"/>
      <c r="U21" s="335"/>
      <c r="V21" s="338"/>
      <c r="W21" s="328"/>
      <c r="X21" s="325"/>
      <c r="Y21" s="325"/>
      <c r="Z21" s="328"/>
      <c r="AA21" s="328"/>
      <c r="AB21" s="328"/>
      <c r="AC21" s="357"/>
      <c r="AD21" s="362"/>
      <c r="AE21" s="347"/>
      <c r="AF21" s="328"/>
      <c r="AG21" s="328"/>
    </row>
    <row r="22" spans="2:33" ht="157.5" customHeight="1" thickBot="1">
      <c r="B22" s="342"/>
      <c r="C22" s="345"/>
      <c r="D22" s="348"/>
      <c r="E22" s="329"/>
      <c r="F22" s="330"/>
      <c r="G22" s="330"/>
      <c r="H22" s="333"/>
      <c r="I22" s="339"/>
      <c r="J22" s="329"/>
      <c r="K22" s="37" t="s">
        <v>157</v>
      </c>
      <c r="L22" s="37" t="s">
        <v>30</v>
      </c>
      <c r="M22" s="37" t="s">
        <v>31</v>
      </c>
      <c r="N22" s="37" t="s">
        <v>141</v>
      </c>
      <c r="O22" s="38" t="s">
        <v>33</v>
      </c>
      <c r="P22" s="352"/>
      <c r="Q22" s="339"/>
      <c r="R22" s="329"/>
      <c r="S22" s="329"/>
      <c r="T22" s="352"/>
      <c r="U22" s="336"/>
      <c r="V22" s="339"/>
      <c r="W22" s="329"/>
      <c r="X22" s="326"/>
      <c r="Y22" s="326"/>
      <c r="Z22" s="329"/>
      <c r="AA22" s="329"/>
      <c r="AB22" s="329"/>
      <c r="AC22" s="358"/>
      <c r="AD22" s="363"/>
      <c r="AE22" s="348"/>
      <c r="AF22" s="329"/>
      <c r="AG22" s="329"/>
    </row>
    <row r="23" spans="2:33" ht="15.75" customHeight="1" thickBot="1">
      <c r="B23" s="39"/>
      <c r="C23" s="40"/>
      <c r="D23" s="41">
        <v>1</v>
      </c>
      <c r="E23" s="42">
        <v>2</v>
      </c>
      <c r="F23" s="43">
        <v>3</v>
      </c>
      <c r="G23" s="41">
        <v>4</v>
      </c>
      <c r="H23" s="42">
        <v>5</v>
      </c>
      <c r="I23" s="44">
        <v>7</v>
      </c>
      <c r="J23" s="41">
        <v>8</v>
      </c>
      <c r="K23" s="41">
        <v>9</v>
      </c>
      <c r="L23" s="41">
        <v>10</v>
      </c>
      <c r="M23" s="41">
        <v>11</v>
      </c>
      <c r="N23" s="41">
        <v>12</v>
      </c>
      <c r="O23" s="41">
        <v>13</v>
      </c>
      <c r="P23" s="41">
        <v>14</v>
      </c>
      <c r="Q23" s="41">
        <v>15</v>
      </c>
      <c r="R23" s="41">
        <v>16</v>
      </c>
      <c r="S23" s="41">
        <v>17</v>
      </c>
      <c r="T23" s="41">
        <v>18</v>
      </c>
      <c r="U23" s="41">
        <v>19</v>
      </c>
      <c r="V23" s="41">
        <v>20</v>
      </c>
      <c r="W23" s="41">
        <v>21</v>
      </c>
      <c r="X23" s="41">
        <v>22</v>
      </c>
      <c r="Y23" s="41">
        <v>23</v>
      </c>
      <c r="Z23" s="41">
        <v>24</v>
      </c>
      <c r="AA23" s="41">
        <v>25</v>
      </c>
      <c r="AB23" s="41">
        <v>26</v>
      </c>
      <c r="AC23" s="41">
        <v>27</v>
      </c>
      <c r="AD23" s="41">
        <v>28</v>
      </c>
      <c r="AE23" s="41">
        <v>29</v>
      </c>
      <c r="AF23" s="41">
        <v>30</v>
      </c>
      <c r="AG23" s="41">
        <v>31</v>
      </c>
    </row>
    <row r="24" spans="2:33" ht="72" customHeight="1" thickBot="1" thickTop="1">
      <c r="B24" s="322" t="s">
        <v>178</v>
      </c>
      <c r="C24" s="323"/>
      <c r="D24" s="107">
        <f>D25+D26+D27+D28+D29+D30+D31+D32+D33+D34</f>
        <v>3186</v>
      </c>
      <c r="E24" s="107">
        <f aca="true" t="shared" si="0" ref="E24:AD24">E25+E26+E27+E28+E29+E30+E31+E32+E33+E34</f>
        <v>3984</v>
      </c>
      <c r="F24" s="107">
        <f t="shared" si="0"/>
        <v>7170</v>
      </c>
      <c r="G24" s="107">
        <f t="shared" si="0"/>
        <v>4361</v>
      </c>
      <c r="H24" s="107">
        <f t="shared" si="0"/>
        <v>2809</v>
      </c>
      <c r="I24" s="107">
        <f t="shared" si="0"/>
        <v>146</v>
      </c>
      <c r="J24" s="107">
        <f t="shared" si="0"/>
        <v>754</v>
      </c>
      <c r="K24" s="107">
        <f t="shared" si="0"/>
        <v>600</v>
      </c>
      <c r="L24" s="107">
        <f t="shared" si="0"/>
        <v>144</v>
      </c>
      <c r="M24" s="107">
        <f t="shared" si="0"/>
        <v>309</v>
      </c>
      <c r="N24" s="107">
        <f t="shared" si="0"/>
        <v>79</v>
      </c>
      <c r="O24" s="107">
        <f t="shared" si="0"/>
        <v>68</v>
      </c>
      <c r="P24" s="107">
        <f t="shared" si="0"/>
        <v>154</v>
      </c>
      <c r="Q24" s="107">
        <f t="shared" si="0"/>
        <v>3211</v>
      </c>
      <c r="R24" s="107">
        <f t="shared" si="0"/>
        <v>239</v>
      </c>
      <c r="S24" s="107">
        <f t="shared" si="0"/>
        <v>11</v>
      </c>
      <c r="T24" s="107">
        <f t="shared" si="0"/>
        <v>4361</v>
      </c>
      <c r="U24" s="107">
        <f t="shared" si="0"/>
        <v>69</v>
      </c>
      <c r="V24" s="107">
        <f t="shared" si="0"/>
        <v>325</v>
      </c>
      <c r="W24" s="107">
        <f t="shared" si="0"/>
        <v>2416</v>
      </c>
      <c r="X24" s="107">
        <f t="shared" si="0"/>
        <v>2741</v>
      </c>
      <c r="Y24" s="107">
        <f t="shared" si="0"/>
        <v>2489</v>
      </c>
      <c r="Z24" s="107">
        <f t="shared" si="0"/>
        <v>4361</v>
      </c>
      <c r="AA24" s="107">
        <f t="shared" si="0"/>
        <v>2489</v>
      </c>
      <c r="AB24" s="107">
        <f t="shared" si="0"/>
        <v>6850</v>
      </c>
      <c r="AC24" s="108">
        <f t="shared" si="0"/>
        <v>5190.666666666667</v>
      </c>
      <c r="AD24" s="107">
        <f t="shared" si="0"/>
        <v>252</v>
      </c>
      <c r="AE24" s="107"/>
      <c r="AF24" s="201"/>
      <c r="AG24" s="109"/>
    </row>
    <row r="25" spans="2:33" ht="49.5" customHeight="1" thickBot="1" thickTop="1">
      <c r="B25" s="45">
        <v>1</v>
      </c>
      <c r="C25" s="46" t="s">
        <v>179</v>
      </c>
      <c r="D25" s="54">
        <f>'obr.P.5 '!B65</f>
        <v>223</v>
      </c>
      <c r="E25" s="244">
        <f>'[1]обр.5 veliki'!$E$25+'[2]обр.5 veliki'!$E$25</f>
        <v>207</v>
      </c>
      <c r="F25" s="55">
        <f>D25+E25</f>
        <v>430</v>
      </c>
      <c r="G25" s="248">
        <f>'[1]обр.5 veliki'!$G$25+'[2]обр.5 veliki'!$G$25</f>
        <v>240</v>
      </c>
      <c r="H25" s="56">
        <f>F25-G25</f>
        <v>190</v>
      </c>
      <c r="I25" s="252">
        <f>'[1]обр.5 veliki'!$I$25+'[2]обр.5 veliki'!$I$25</f>
        <v>14</v>
      </c>
      <c r="J25" s="244">
        <f>'[1]обр.5 veliki'!$J$25+'[2]обр.5 veliki'!$J$25</f>
        <v>12</v>
      </c>
      <c r="K25" s="244">
        <f>'[1]обр.5 veliki'!$K$25+'[2]обр.5 veliki'!$K$25</f>
        <v>8</v>
      </c>
      <c r="L25" s="244">
        <f>'[1]обр.5 veliki'!$L$25+'[2]обр.5 veliki'!$L$25</f>
        <v>1</v>
      </c>
      <c r="M25" s="244">
        <f>'[1]обр.5 veliki'!$M$25+'[2]обр.5 veliki'!$M$25</f>
        <v>7</v>
      </c>
      <c r="N25" s="244">
        <f>'[1]обр.5 veliki'!$N$25+'[2]обр.5 veliki'!$N$25</f>
        <v>0</v>
      </c>
      <c r="O25" s="244">
        <f>'[1]обр.5 veliki'!$O$25+'[2]обр.5 veliki'!$O$25</f>
        <v>0</v>
      </c>
      <c r="P25" s="244">
        <f>'[1]обр.5 veliki'!$P$25+'[2]обр.5 veliki'!$P$25</f>
        <v>4</v>
      </c>
      <c r="Q25" s="244">
        <f>'[1]обр.5 veliki'!$Q$25+'[2]обр.5 veliki'!$Q$25</f>
        <v>201</v>
      </c>
      <c r="R25" s="244">
        <f>'[1]обр.5 veliki'!$R$25+'[2]обр.5 veliki'!$R$25</f>
        <v>13</v>
      </c>
      <c r="S25" s="244">
        <f>'[1]обр.5 veliki'!$S$25+'[2]обр.5 veliki'!$S$25</f>
        <v>0</v>
      </c>
      <c r="T25" s="55">
        <f>G25</f>
        <v>240</v>
      </c>
      <c r="U25" s="244">
        <f>'[1]обр.5 veliki'!$U$25+'[2]обр.5 veliki'!$U$25</f>
        <v>8</v>
      </c>
      <c r="V25" s="55">
        <f>'obr.P.5 '!T65</f>
        <v>43</v>
      </c>
      <c r="W25" s="55">
        <f>'obr.P.5 '!U65</f>
        <v>120</v>
      </c>
      <c r="X25" s="55">
        <f>'obr.P.5 '!V65</f>
        <v>163</v>
      </c>
      <c r="Y25" s="55">
        <f>'obr.P.5 '!W65</f>
        <v>163</v>
      </c>
      <c r="Z25" s="55">
        <f>'obr.P.5 '!X65</f>
        <v>240</v>
      </c>
      <c r="AA25" s="55">
        <f>'obr.P.5 '!Y65</f>
        <v>163</v>
      </c>
      <c r="AB25" s="55">
        <f>'obr.P.5 '!Z65</f>
        <v>403</v>
      </c>
      <c r="AC25" s="197">
        <f>'obr.P.5 '!AA65</f>
        <v>294.3333333333333</v>
      </c>
      <c r="AD25" s="56">
        <f>'obr.P.5 '!AB65</f>
        <v>0</v>
      </c>
      <c r="AE25" s="57"/>
      <c r="AF25" s="210"/>
      <c r="AG25" s="58"/>
    </row>
    <row r="26" spans="2:33" ht="49.5" customHeight="1" thickBot="1" thickTop="1">
      <c r="B26" s="45">
        <v>2</v>
      </c>
      <c r="C26" s="46" t="s">
        <v>180</v>
      </c>
      <c r="D26" s="59">
        <f>'obr.P.5 '!B106</f>
        <v>164</v>
      </c>
      <c r="E26" s="245">
        <f>'[1]обр.5 veliki'!$E$26+'[2]обр.5 veliki'!$E$26</f>
        <v>286</v>
      </c>
      <c r="F26" s="55">
        <f aca="true" t="shared" si="1" ref="F26:F34">D26+E26</f>
        <v>450</v>
      </c>
      <c r="G26" s="249">
        <f>'[1]обр.5 veliki'!$G$26+'[2]обр.5 veliki'!$G$26</f>
        <v>321</v>
      </c>
      <c r="H26" s="56">
        <f aca="true" t="shared" si="2" ref="H26:H34">F26-G26</f>
        <v>129</v>
      </c>
      <c r="I26" s="253">
        <f>'[1]обр.5 veliki'!$I$26+'[2]обр.5 veliki'!$I$26</f>
        <v>33</v>
      </c>
      <c r="J26" s="245">
        <f>'[1]обр.5 veliki'!$J$26+'[2]обр.5 veliki'!$J$26</f>
        <v>49</v>
      </c>
      <c r="K26" s="245">
        <f>'[1]обр.5 veliki'!$K$26+'[2]обр.5 veliki'!$K$26</f>
        <v>40</v>
      </c>
      <c r="L26" s="245">
        <f>'[1]обр.5 veliki'!$L$26+'[2]обр.5 veliki'!$L$26</f>
        <v>19</v>
      </c>
      <c r="M26" s="245">
        <f>'[1]обр.5 veliki'!$M$26+'[2]обр.5 veliki'!$M$26</f>
        <v>18</v>
      </c>
      <c r="N26" s="245">
        <f>'[1]обр.5 veliki'!$N$26+'[2]обр.5 veliki'!$N$26</f>
        <v>1</v>
      </c>
      <c r="O26" s="245">
        <f>'[1]обр.5 veliki'!$O$26+'[2]обр.5 veliki'!$O$26</f>
        <v>2</v>
      </c>
      <c r="P26" s="245">
        <f>'[1]обр.5 veliki'!$P$26+'[2]обр.5 veliki'!$P$26</f>
        <v>9</v>
      </c>
      <c r="Q26" s="245">
        <f>'[1]обр.5 veliki'!$Q$26+'[2]обр.5 veliki'!$Q$26</f>
        <v>224</v>
      </c>
      <c r="R26" s="245">
        <f>'[1]обр.5 veliki'!$R$26+'[2]обр.5 veliki'!$R$26</f>
        <v>13</v>
      </c>
      <c r="S26" s="245">
        <f>'[1]обр.5 veliki'!$S$26+'[2]обр.5 veliki'!$S$26</f>
        <v>2</v>
      </c>
      <c r="T26" s="55">
        <f aca="true" t="shared" si="3" ref="T26:T34">G26</f>
        <v>321</v>
      </c>
      <c r="U26" s="245">
        <f>'[1]обр.5 veliki'!$U$26+'[2]обр.5 veliki'!$U$26</f>
        <v>3</v>
      </c>
      <c r="V26" s="60">
        <f>'obr.P.5 '!T106</f>
        <v>10</v>
      </c>
      <c r="W26" s="60">
        <f>'obr.P.5 '!U106</f>
        <v>230</v>
      </c>
      <c r="X26" s="60">
        <f>'obr.P.5 '!V106</f>
        <v>240</v>
      </c>
      <c r="Y26" s="60">
        <f>'obr.P.5 '!W106</f>
        <v>215</v>
      </c>
      <c r="Z26" s="60">
        <f>'obr.P.5 '!X106</f>
        <v>321</v>
      </c>
      <c r="AA26" s="60">
        <f>'obr.P.5 '!Y106</f>
        <v>215</v>
      </c>
      <c r="AB26" s="60">
        <f>'obr.P.5 '!Z106</f>
        <v>536</v>
      </c>
      <c r="AC26" s="198">
        <f>'obr.P.5 '!AA106</f>
        <v>392.6666666666667</v>
      </c>
      <c r="AD26" s="61">
        <f>'obr.P.5 '!AB106</f>
        <v>25</v>
      </c>
      <c r="AE26" s="62"/>
      <c r="AF26" s="202"/>
      <c r="AG26" s="58"/>
    </row>
    <row r="27" spans="2:33" ht="49.5" customHeight="1" thickBot="1" thickTop="1">
      <c r="B27" s="45">
        <v>3</v>
      </c>
      <c r="C27" s="46" t="s">
        <v>181</v>
      </c>
      <c r="D27" s="59">
        <f>'obr.P.5 '!B147</f>
        <v>314</v>
      </c>
      <c r="E27" s="245">
        <f>'[1]обр.5 veliki'!$E$27+'[2]обр.5 veliki'!$E$27</f>
        <v>349</v>
      </c>
      <c r="F27" s="55">
        <f t="shared" si="1"/>
        <v>663</v>
      </c>
      <c r="G27" s="249">
        <f>'[1]обр.5 veliki'!$G$27+'[2]обр.5 veliki'!$G$27</f>
        <v>373</v>
      </c>
      <c r="H27" s="56">
        <f t="shared" si="2"/>
        <v>290</v>
      </c>
      <c r="I27" s="253">
        <f>'[1]обр.5 veliki'!$I$27+'[2]обр.5 veliki'!$I$27</f>
        <v>20</v>
      </c>
      <c r="J27" s="245">
        <f>'[1]обр.5 veliki'!$J$27+'[2]обр.5 veliki'!$J$27</f>
        <v>53</v>
      </c>
      <c r="K27" s="245">
        <f>'[1]обр.5 veliki'!$K$27+'[2]обр.5 veliki'!$K$27</f>
        <v>49</v>
      </c>
      <c r="L27" s="245">
        <f>'[1]обр.5 veliki'!$L$27+'[2]обр.5 veliki'!$L$27</f>
        <v>4</v>
      </c>
      <c r="M27" s="245">
        <f>'[1]обр.5 veliki'!$M$27+'[2]обр.5 veliki'!$M$27</f>
        <v>29</v>
      </c>
      <c r="N27" s="245">
        <f>'[1]обр.5 veliki'!$N$27+'[2]обр.5 veliki'!$N$27</f>
        <v>5</v>
      </c>
      <c r="O27" s="245">
        <f>'[1]обр.5 veliki'!$O$27+'[2]обр.5 veliki'!$O$27</f>
        <v>11</v>
      </c>
      <c r="P27" s="245">
        <f>'[1]обр.5 veliki'!$P$27+'[2]обр.5 veliki'!$P$27</f>
        <v>4</v>
      </c>
      <c r="Q27" s="245">
        <f>'[1]обр.5 veliki'!$Q$27+'[2]обр.5 veliki'!$Q$27</f>
        <v>281</v>
      </c>
      <c r="R27" s="245">
        <f>'[1]обр.5 veliki'!$R$27+'[2]обр.5 veliki'!$R$27</f>
        <v>19</v>
      </c>
      <c r="S27" s="245">
        <f>'[1]обр.5 veliki'!$S$27+'[2]обр.5 veliki'!$S$27</f>
        <v>0</v>
      </c>
      <c r="T27" s="55">
        <f t="shared" si="3"/>
        <v>373</v>
      </c>
      <c r="U27" s="245">
        <f>'[1]обр.5 veliki'!$U$27+'[2]обр.5 veliki'!$U$27</f>
        <v>10</v>
      </c>
      <c r="V27" s="60">
        <f>'obr.P.5 '!T147</f>
        <v>7</v>
      </c>
      <c r="W27" s="60">
        <f>'obr.P.5 '!U147</f>
        <v>230</v>
      </c>
      <c r="X27" s="60">
        <f>'obr.P.5 '!V147</f>
        <v>237</v>
      </c>
      <c r="Y27" s="60">
        <f>'obr.P.5 '!W147</f>
        <v>223</v>
      </c>
      <c r="Z27" s="60">
        <f>'obr.P.5 '!X147</f>
        <v>373</v>
      </c>
      <c r="AA27" s="60">
        <f>'obr.P.5 '!Y147</f>
        <v>223</v>
      </c>
      <c r="AB27" s="60">
        <f>'obr.P.5 '!Z147</f>
        <v>596</v>
      </c>
      <c r="AC27" s="198">
        <f>'obr.P.5 '!AA147</f>
        <v>447.3333333333333</v>
      </c>
      <c r="AD27" s="61">
        <f>'obr.P.5 '!AB147</f>
        <v>14</v>
      </c>
      <c r="AE27" s="62"/>
      <c r="AF27" s="202"/>
      <c r="AG27" s="58"/>
    </row>
    <row r="28" spans="2:33" ht="49.5" customHeight="1" thickBot="1" thickTop="1">
      <c r="B28" s="45">
        <v>4</v>
      </c>
      <c r="C28" s="46" t="s">
        <v>182</v>
      </c>
      <c r="D28" s="50">
        <f>'obr.P.5 '!B188</f>
        <v>505</v>
      </c>
      <c r="E28" s="246">
        <f>'[1]обр.5 veliki'!$E$28+'[2]обр.5 veliki'!$E$28</f>
        <v>446</v>
      </c>
      <c r="F28" s="55">
        <f t="shared" si="1"/>
        <v>951</v>
      </c>
      <c r="G28" s="250">
        <f>'[1]обр.5 veliki'!$G$28+'[2]обр.5 veliki'!$G$28</f>
        <v>478</v>
      </c>
      <c r="H28" s="56">
        <f t="shared" si="2"/>
        <v>473</v>
      </c>
      <c r="I28" s="254">
        <f>'[1]обр.5 veliki'!$I$28+'[2]обр.5 veliki'!$I$28</f>
        <v>6</v>
      </c>
      <c r="J28" s="246">
        <f>'[1]обр.5 veliki'!$J$28+'[2]обр.5 veliki'!$J$28</f>
        <v>202</v>
      </c>
      <c r="K28" s="246">
        <f>'[1]обр.5 veliki'!$K$28+'[2]обр.5 veliki'!$K$28</f>
        <v>169</v>
      </c>
      <c r="L28" s="246">
        <f>'[1]обр.5 veliki'!$L$28+'[2]обр.5 veliki'!$L$28</f>
        <v>5</v>
      </c>
      <c r="M28" s="246">
        <f>'[1]обр.5 veliki'!$M$28+'[2]обр.5 veliki'!$M$28</f>
        <v>117</v>
      </c>
      <c r="N28" s="246">
        <f>'[1]обр.5 veliki'!$N$28+'[2]обр.5 veliki'!$N$28</f>
        <v>28</v>
      </c>
      <c r="O28" s="246">
        <f>'[1]обр.5 veliki'!$O$28+'[2]обр.5 veliki'!$O$28</f>
        <v>19</v>
      </c>
      <c r="P28" s="246">
        <f>'[1]обр.5 veliki'!$P$28+'[2]обр.5 veliki'!$P$28</f>
        <v>33</v>
      </c>
      <c r="Q28" s="246">
        <f>'[1]обр.5 veliki'!$Q$28+'[2]обр.5 veliki'!$Q$28</f>
        <v>254</v>
      </c>
      <c r="R28" s="246">
        <f>'[1]обр.5 veliki'!$R$28+'[2]обр.5 veliki'!$R$28</f>
        <v>14</v>
      </c>
      <c r="S28" s="246">
        <f>'[1]обр.5 veliki'!$S$28+'[2]обр.5 veliki'!$S$28</f>
        <v>2</v>
      </c>
      <c r="T28" s="55">
        <f t="shared" si="3"/>
        <v>478</v>
      </c>
      <c r="U28" s="246">
        <f>'[1]обр.5 veliki'!$U$28+'[2]обр.5 veliki'!$U$28</f>
        <v>6</v>
      </c>
      <c r="V28" s="51">
        <f>'obr.P.5 '!T188</f>
        <v>17</v>
      </c>
      <c r="W28" s="51">
        <f>'obr.P.5 '!U188</f>
        <v>203</v>
      </c>
      <c r="X28" s="51">
        <f>'obr.P.5 '!V188</f>
        <v>220</v>
      </c>
      <c r="Y28" s="51">
        <f>'obr.P.5 '!W188</f>
        <v>215</v>
      </c>
      <c r="Z28" s="51">
        <f>'obr.P.5 '!X188</f>
        <v>478</v>
      </c>
      <c r="AA28" s="51">
        <f>'obr.P.5 '!Y188</f>
        <v>215</v>
      </c>
      <c r="AB28" s="51">
        <f>'obr.P.5 '!Z188</f>
        <v>693</v>
      </c>
      <c r="AC28" s="199">
        <f>'obr.P.5 '!AA188</f>
        <v>549.6666666666666</v>
      </c>
      <c r="AD28" s="53">
        <f>'obr.P.5 '!AB188</f>
        <v>5</v>
      </c>
      <c r="AE28" s="52"/>
      <c r="AF28" s="203"/>
      <c r="AG28" s="49"/>
    </row>
    <row r="29" spans="2:33" ht="49.5" customHeight="1" thickBot="1" thickTop="1">
      <c r="B29" s="45">
        <v>5</v>
      </c>
      <c r="C29" s="46" t="s">
        <v>183</v>
      </c>
      <c r="D29" s="59">
        <f>'obr.P.5 '!B229</f>
        <v>400</v>
      </c>
      <c r="E29" s="245">
        <f>'[1]обр.5 veliki'!$E$29+'[2]обр.5 veliki'!$E$29</f>
        <v>449</v>
      </c>
      <c r="F29" s="55">
        <f t="shared" si="1"/>
        <v>849</v>
      </c>
      <c r="G29" s="249">
        <f>'[1]обр.5 veliki'!$G$29+'[2]обр.5 veliki'!$G$29</f>
        <v>493</v>
      </c>
      <c r="H29" s="56">
        <f t="shared" si="2"/>
        <v>356</v>
      </c>
      <c r="I29" s="253">
        <f>'[1]обр.5 veliki'!$I$29+'[2]обр.5 veliki'!$I$29</f>
        <v>19</v>
      </c>
      <c r="J29" s="245">
        <f>'[1]обр.5 veliki'!$J$29+'[2]обр.5 veliki'!$J$29</f>
        <v>109</v>
      </c>
      <c r="K29" s="245">
        <f>'[1]обр.5 veliki'!$K$29+'[2]обр.5 veliki'!$K$29</f>
        <v>80</v>
      </c>
      <c r="L29" s="245">
        <f>'[1]обр.5 veliki'!$L$29+'[2]обр.5 veliki'!$L$29</f>
        <v>9</v>
      </c>
      <c r="M29" s="245">
        <f>'[1]обр.5 veliki'!$M$29+'[2]обр.5 veliki'!$M$29</f>
        <v>35</v>
      </c>
      <c r="N29" s="245">
        <f>'[1]обр.5 veliki'!$N$29+'[2]обр.5 veliki'!$N$29</f>
        <v>11</v>
      </c>
      <c r="O29" s="245">
        <f>'[1]обр.5 veliki'!$O$29+'[2]обр.5 veliki'!$O$29</f>
        <v>25</v>
      </c>
      <c r="P29" s="245">
        <f>'[1]обр.5 veliki'!$P$29+'[2]обр.5 veliki'!$P$29</f>
        <v>29</v>
      </c>
      <c r="Q29" s="245">
        <f>'[1]обр.5 veliki'!$Q$29+'[2]обр.5 veliki'!$Q$29</f>
        <v>325</v>
      </c>
      <c r="R29" s="245">
        <f>'[1]обр.5 veliki'!$R$29+'[2]обр.5 veliki'!$R$29</f>
        <v>40</v>
      </c>
      <c r="S29" s="245">
        <f>'[1]обр.5 veliki'!$S$29+'[2]обр.5 veliki'!$S$29</f>
        <v>0</v>
      </c>
      <c r="T29" s="55">
        <f t="shared" si="3"/>
        <v>493</v>
      </c>
      <c r="U29" s="245">
        <f>'[1]обр.5 veliki'!$U$29+'[2]обр.5 veliki'!$U$29</f>
        <v>5</v>
      </c>
      <c r="V29" s="60">
        <f>'obr.P.5 '!T229</f>
        <v>22</v>
      </c>
      <c r="W29" s="60">
        <f>'obr.P.5 '!U229</f>
        <v>230</v>
      </c>
      <c r="X29" s="60">
        <f>'obr.P.5 '!V229</f>
        <v>252</v>
      </c>
      <c r="Y29" s="60">
        <f>'obr.P.5 '!W229</f>
        <v>233</v>
      </c>
      <c r="Z29" s="60">
        <f>'obr.P.5 '!X229</f>
        <v>493</v>
      </c>
      <c r="AA29" s="60">
        <f>'obr.P.5 '!Y229</f>
        <v>233</v>
      </c>
      <c r="AB29" s="60">
        <f>'obr.P.5 '!Z229</f>
        <v>726</v>
      </c>
      <c r="AC29" s="198">
        <f>'obr.P.5 '!AA229</f>
        <v>570.6666666666666</v>
      </c>
      <c r="AD29" s="61">
        <f>'obr.P.5 '!AB229</f>
        <v>19</v>
      </c>
      <c r="AE29" s="62"/>
      <c r="AF29" s="202"/>
      <c r="AG29" s="58"/>
    </row>
    <row r="30" spans="2:33" ht="49.5" customHeight="1" thickBot="1" thickTop="1">
      <c r="B30" s="45">
        <v>6</v>
      </c>
      <c r="C30" s="46" t="s">
        <v>184</v>
      </c>
      <c r="D30" s="59">
        <f>'obr.P.5 '!B270</f>
        <v>195</v>
      </c>
      <c r="E30" s="245">
        <f>'[1]обр.5 veliki'!$E$30+'[2]обр.5 veliki'!$E$30</f>
        <v>452</v>
      </c>
      <c r="F30" s="55">
        <f t="shared" si="1"/>
        <v>647</v>
      </c>
      <c r="G30" s="249">
        <f>'[1]обр.5 veliki'!$G$30+'[2]обр.5 veliki'!$G$30</f>
        <v>484</v>
      </c>
      <c r="H30" s="56">
        <f t="shared" si="2"/>
        <v>163</v>
      </c>
      <c r="I30" s="253">
        <f>'[1]обр.5 veliki'!$I$30+'[2]обр.5 veliki'!$I$30</f>
        <v>6</v>
      </c>
      <c r="J30" s="245">
        <f>'[1]обр.5 veliki'!$J$30+'[2]обр.5 veliki'!$J$30</f>
        <v>50</v>
      </c>
      <c r="K30" s="245">
        <f>'[1]обр.5 veliki'!$K$30+'[2]обр.5 veliki'!$K$30</f>
        <v>32</v>
      </c>
      <c r="L30" s="245">
        <f>'[1]обр.5 veliki'!$L$30+'[2]обр.5 veliki'!$L$30</f>
        <v>15</v>
      </c>
      <c r="M30" s="245">
        <f>'[1]обр.5 veliki'!$M$30+'[2]обр.5 veliki'!$M$30</f>
        <v>11</v>
      </c>
      <c r="N30" s="245">
        <f>'[1]обр.5 veliki'!$N$30+'[2]обр.5 veliki'!$N$30</f>
        <v>0</v>
      </c>
      <c r="O30" s="245">
        <f>'[1]обр.5 veliki'!$O$30+'[2]обр.5 veliki'!$O$30</f>
        <v>6</v>
      </c>
      <c r="P30" s="245">
        <f>'[1]обр.5 veliki'!$P$30+'[2]обр.5 veliki'!$P$30</f>
        <v>18</v>
      </c>
      <c r="Q30" s="245">
        <f>'[1]обр.5 veliki'!$Q$30+'[2]обр.5 veliki'!$Q$30</f>
        <v>396</v>
      </c>
      <c r="R30" s="245">
        <f>'[1]обр.5 veliki'!$R$30+'[2]обр.5 veliki'!$R$30</f>
        <v>31</v>
      </c>
      <c r="S30" s="245">
        <f>'[1]обр.5 veliki'!$S$30+'[2]обр.5 veliki'!$S$30</f>
        <v>1</v>
      </c>
      <c r="T30" s="55">
        <f t="shared" si="3"/>
        <v>484</v>
      </c>
      <c r="U30" s="245">
        <f>'[1]обр.5 veliki'!$U$30+'[2]обр.5 veliki'!$U$30</f>
        <v>7</v>
      </c>
      <c r="V30" s="60">
        <f>'obr.P.5 '!T270</f>
        <v>16</v>
      </c>
      <c r="W30" s="60">
        <f>'obr.P.5 '!U270</f>
        <v>243</v>
      </c>
      <c r="X30" s="60">
        <f>'obr.P.5 '!V270</f>
        <v>259</v>
      </c>
      <c r="Y30" s="60">
        <f>'obr.P.5 '!W270</f>
        <v>247</v>
      </c>
      <c r="Z30" s="60">
        <f>'obr.P.5 '!X270</f>
        <v>484</v>
      </c>
      <c r="AA30" s="60">
        <f>'obr.P.5 '!Y270</f>
        <v>247</v>
      </c>
      <c r="AB30" s="60">
        <f>'obr.P.5 '!Z270</f>
        <v>731</v>
      </c>
      <c r="AC30" s="198">
        <f>'obr.P.5 '!AA270</f>
        <v>566.3333333333334</v>
      </c>
      <c r="AD30" s="61">
        <f>'obr.P.5 '!AB270</f>
        <v>12</v>
      </c>
      <c r="AE30" s="62"/>
      <c r="AF30" s="202"/>
      <c r="AG30" s="58"/>
    </row>
    <row r="31" spans="2:33" ht="49.5" customHeight="1" thickBot="1" thickTop="1">
      <c r="B31" s="45">
        <v>7</v>
      </c>
      <c r="C31" s="46" t="s">
        <v>185</v>
      </c>
      <c r="D31" s="50">
        <f>'obr.P.5 '!B311</f>
        <v>347</v>
      </c>
      <c r="E31" s="246">
        <f>'[1]обр.5 veliki'!$E$31+'[2]обр.5 veliki'!$E$31</f>
        <v>447</v>
      </c>
      <c r="F31" s="55">
        <f t="shared" si="1"/>
        <v>794</v>
      </c>
      <c r="G31" s="250">
        <f>'[1]обр.5 veliki'!$G$31+'[2]обр.5 veliki'!$G$31</f>
        <v>447</v>
      </c>
      <c r="H31" s="56">
        <f t="shared" si="2"/>
        <v>347</v>
      </c>
      <c r="I31" s="254">
        <f>'[1]обр.5 veliki'!$I$31+'[2]обр.5 veliki'!$I$31</f>
        <v>1</v>
      </c>
      <c r="J31" s="246">
        <f>'[1]обр.5 veliki'!$J$31+'[2]обр.5 veliki'!$J$31</f>
        <v>72</v>
      </c>
      <c r="K31" s="246">
        <f>'[1]обр.5 veliki'!$K$31+'[2]обр.5 veliki'!$K$31</f>
        <v>60</v>
      </c>
      <c r="L31" s="246">
        <f>'[1]обр.5 veliki'!$L$31+'[2]обр.5 veliki'!$L$31</f>
        <v>27</v>
      </c>
      <c r="M31" s="246">
        <f>'[1]обр.5 veliki'!$M$31+'[2]обр.5 veliki'!$M$31</f>
        <v>31</v>
      </c>
      <c r="N31" s="246">
        <f>'[1]обр.5 veliki'!$N$31+'[2]обр.5 veliki'!$N$31</f>
        <v>2</v>
      </c>
      <c r="O31" s="246">
        <f>'[1]обр.5 veliki'!$O$31+'[2]обр.5 veliki'!$O$31</f>
        <v>0</v>
      </c>
      <c r="P31" s="246">
        <f>'[1]обр.5 veliki'!$P$31+'[2]обр.5 veliki'!$P$31</f>
        <v>12</v>
      </c>
      <c r="Q31" s="246">
        <f>'[1]обр.5 veliki'!$Q$31+'[2]обр.5 veliki'!$Q$31</f>
        <v>344</v>
      </c>
      <c r="R31" s="246">
        <f>'[1]обр.5 veliki'!$R$31+'[2]обр.5 veliki'!$R$31</f>
        <v>25</v>
      </c>
      <c r="S31" s="246">
        <f>'[1]обр.5 veliki'!$S$31+'[2]обр.5 veliki'!$S$31</f>
        <v>5</v>
      </c>
      <c r="T31" s="55">
        <f t="shared" si="3"/>
        <v>447</v>
      </c>
      <c r="U31" s="246">
        <f>'[1]обр.5 veliki'!$U$31+'[2]обр.5 veliki'!$U$31</f>
        <v>2</v>
      </c>
      <c r="V31" s="51">
        <f>'obr.P.5 '!T311</f>
        <v>18</v>
      </c>
      <c r="W31" s="51">
        <f>'obr.P.5 '!U311</f>
        <v>263</v>
      </c>
      <c r="X31" s="51">
        <f>'obr.P.5 '!V311</f>
        <v>281</v>
      </c>
      <c r="Y31" s="51">
        <f>'obr.P.5 '!W311</f>
        <v>276</v>
      </c>
      <c r="Z31" s="51">
        <f>'obr.P.5 '!X311</f>
        <v>447</v>
      </c>
      <c r="AA31" s="51">
        <f>'obr.P.5 '!Y311</f>
        <v>276</v>
      </c>
      <c r="AB31" s="51">
        <f>'obr.P.5 '!Z311</f>
        <v>723</v>
      </c>
      <c r="AC31" s="199">
        <f>'obr.P.5 '!AA311</f>
        <v>539</v>
      </c>
      <c r="AD31" s="53">
        <f>'obr.P.5 '!AB311</f>
        <v>5</v>
      </c>
      <c r="AE31" s="52"/>
      <c r="AF31" s="203"/>
      <c r="AG31" s="49"/>
    </row>
    <row r="32" spans="2:33" ht="49.5" customHeight="1" thickBot="1" thickTop="1">
      <c r="B32" s="45">
        <v>8</v>
      </c>
      <c r="C32" s="46" t="s">
        <v>186</v>
      </c>
      <c r="D32" s="50">
        <f>'obr.P.5 '!B352</f>
        <v>357</v>
      </c>
      <c r="E32" s="246">
        <f>'[1]обр.5 veliki'!$E$32+'[2]обр.5 veliki'!$E$32</f>
        <v>450</v>
      </c>
      <c r="F32" s="55">
        <f t="shared" si="1"/>
        <v>807</v>
      </c>
      <c r="G32" s="250">
        <f>'[1]обр.5 veliki'!$G$32+'[2]обр.5 veliki'!$G$32</f>
        <v>464</v>
      </c>
      <c r="H32" s="56">
        <f t="shared" si="2"/>
        <v>343</v>
      </c>
      <c r="I32" s="254">
        <f>'[1]обр.5 veliki'!$I$32+'[2]обр.5 veliki'!$I$32</f>
        <v>1</v>
      </c>
      <c r="J32" s="246">
        <f>'[1]обр.5 veliki'!$J$32+'[2]обр.5 veliki'!$J$32</f>
        <v>78</v>
      </c>
      <c r="K32" s="246">
        <f>'[1]обр.5 veliki'!$K$32+'[2]обр.5 veliki'!$K$32</f>
        <v>57</v>
      </c>
      <c r="L32" s="246">
        <f>'[1]обр.5 veliki'!$L$32+'[2]обр.5 veliki'!$L$32</f>
        <v>30</v>
      </c>
      <c r="M32" s="246">
        <f>'[1]обр.5 veliki'!$M$32+'[2]обр.5 veliki'!$M$32</f>
        <v>24</v>
      </c>
      <c r="N32" s="246">
        <f>'[1]обр.5 veliki'!$N$32+'[2]обр.5 veliki'!$N$32</f>
        <v>2</v>
      </c>
      <c r="O32" s="246">
        <f>'[1]обр.5 veliki'!$O$32+'[2]обр.5 veliki'!$O$32</f>
        <v>1</v>
      </c>
      <c r="P32" s="246">
        <f>'[1]обр.5 veliki'!$P$32+'[2]обр.5 veliki'!$P$32</f>
        <v>21</v>
      </c>
      <c r="Q32" s="246">
        <f>'[1]обр.5 veliki'!$Q$32+'[2]обр.5 veliki'!$Q$32</f>
        <v>358</v>
      </c>
      <c r="R32" s="246">
        <f>'[1]обр.5 veliki'!$R$32+'[2]обр.5 veliki'!$R$32</f>
        <v>27</v>
      </c>
      <c r="S32" s="246">
        <f>'[1]обр.5 veliki'!$S$32+'[2]обр.5 veliki'!$S$32</f>
        <v>0</v>
      </c>
      <c r="T32" s="55">
        <f t="shared" si="3"/>
        <v>464</v>
      </c>
      <c r="U32" s="246">
        <f>'[1]обр.5 veliki'!$U$32+'[2]обр.5 veliki'!$U$32</f>
        <v>1</v>
      </c>
      <c r="V32" s="51">
        <f>'obr.P.5 '!T352</f>
        <v>64</v>
      </c>
      <c r="W32" s="51">
        <f>'obr.P.5 '!U352</f>
        <v>250</v>
      </c>
      <c r="X32" s="51">
        <f>'obr.P.5 '!V352</f>
        <v>314</v>
      </c>
      <c r="Y32" s="51">
        <f>'obr.P.5 '!W352</f>
        <v>280</v>
      </c>
      <c r="Z32" s="51">
        <f>'obr.P.5 '!X352</f>
        <v>464</v>
      </c>
      <c r="AA32" s="51">
        <f>'obr.P.5 '!Y352</f>
        <v>280</v>
      </c>
      <c r="AB32" s="51">
        <f>'obr.P.5 '!Z352</f>
        <v>744</v>
      </c>
      <c r="AC32" s="199">
        <f>'obr.P.5 '!AA352</f>
        <v>557.3333333333334</v>
      </c>
      <c r="AD32" s="53">
        <f>'obr.P.5 '!AB352</f>
        <v>34</v>
      </c>
      <c r="AE32" s="52"/>
      <c r="AF32" s="203"/>
      <c r="AG32" s="49"/>
    </row>
    <row r="33" spans="2:33" ht="49.5" customHeight="1" thickBot="1" thickTop="1">
      <c r="B33" s="45">
        <v>9</v>
      </c>
      <c r="C33" s="46" t="s">
        <v>187</v>
      </c>
      <c r="D33" s="59">
        <f>'obr.P.5 '!B393</f>
        <v>250</v>
      </c>
      <c r="E33" s="245">
        <f>'[1]обр.5 veliki'!$E$33+'[2]обр.5 veliki'!$E$33</f>
        <v>448</v>
      </c>
      <c r="F33" s="55">
        <f t="shared" si="1"/>
        <v>698</v>
      </c>
      <c r="G33" s="249">
        <f>'[1]обр.5 veliki'!$G$33+'[2]обр.5 veliki'!$G$33</f>
        <v>547</v>
      </c>
      <c r="H33" s="56">
        <f t="shared" si="2"/>
        <v>151</v>
      </c>
      <c r="I33" s="253">
        <f>'[1]обр.5 veliki'!$I$33+'[2]обр.5 veliki'!$I$33</f>
        <v>24</v>
      </c>
      <c r="J33" s="245">
        <f>'[1]обр.5 veliki'!$J$33+'[2]обр.5 veliki'!$J$33</f>
        <v>55</v>
      </c>
      <c r="K33" s="245">
        <f>'[1]обр.5 veliki'!$K$33+'[2]обр.5 veliki'!$K$33</f>
        <v>42</v>
      </c>
      <c r="L33" s="245">
        <f>'[1]обр.5 veliki'!$L$33+'[2]обр.5 veliki'!$L$33</f>
        <v>14</v>
      </c>
      <c r="M33" s="245">
        <f>'[1]обр.5 veliki'!$M$33+'[2]обр.5 veliki'!$M$33</f>
        <v>13</v>
      </c>
      <c r="N33" s="245">
        <f>'[1]обр.5 veliki'!$N$33+'[2]обр.5 veliki'!$N$33</f>
        <v>15</v>
      </c>
      <c r="O33" s="245">
        <f>'[1]обр.5 veliki'!$O$33+'[2]обр.5 veliki'!$O$33</f>
        <v>0</v>
      </c>
      <c r="P33" s="245">
        <f>'[1]обр.5 veliki'!$P$33+'[2]обр.5 veliki'!$P$33</f>
        <v>13</v>
      </c>
      <c r="Q33" s="245">
        <f>'[1]обр.5 veliki'!$Q$33+'[2]обр.5 veliki'!$Q$33</f>
        <v>434</v>
      </c>
      <c r="R33" s="245">
        <f>'[1]обр.5 veliki'!$R$33+'[2]обр.5 veliki'!$R$33</f>
        <v>34</v>
      </c>
      <c r="S33" s="245">
        <f>'[1]обр.5 veliki'!$S$33+'[2]обр.5 veliki'!$S$33</f>
        <v>0</v>
      </c>
      <c r="T33" s="55">
        <f t="shared" si="3"/>
        <v>547</v>
      </c>
      <c r="U33" s="245">
        <f>'[1]обр.5 veliki'!$U$33+'[2]обр.5 veliki'!$U$33</f>
        <v>12</v>
      </c>
      <c r="V33" s="60">
        <f>'obr.P.5 '!T393</f>
        <v>43</v>
      </c>
      <c r="W33" s="60">
        <f>'obr.P.5 '!U393</f>
        <v>319</v>
      </c>
      <c r="X33" s="60">
        <f>'obr.P.5 '!V393</f>
        <v>362</v>
      </c>
      <c r="Y33" s="60">
        <f>'obr.P.5 '!W393</f>
        <v>331</v>
      </c>
      <c r="Z33" s="60">
        <f>'obr.P.5 '!X393</f>
        <v>547</v>
      </c>
      <c r="AA33" s="60">
        <f>'obr.P.5 '!Y393</f>
        <v>331</v>
      </c>
      <c r="AB33" s="60">
        <f>'obr.P.5 '!Z393</f>
        <v>878</v>
      </c>
      <c r="AC33" s="198">
        <f>'obr.P.5 '!AA393</f>
        <v>657.3333333333334</v>
      </c>
      <c r="AD33" s="61">
        <f>'obr.P.5 '!AB393</f>
        <v>31</v>
      </c>
      <c r="AE33" s="62"/>
      <c r="AF33" s="202"/>
      <c r="AG33" s="58"/>
    </row>
    <row r="34" spans="2:33" ht="49.5" customHeight="1" thickBot="1" thickTop="1">
      <c r="B34" s="47">
        <v>10</v>
      </c>
      <c r="C34" s="48" t="s">
        <v>188</v>
      </c>
      <c r="D34" s="63">
        <f>'obr.P.5 '!B435</f>
        <v>431</v>
      </c>
      <c r="E34" s="247">
        <f>'[1]обр.5 veliki'!$E$34+'[2]обр.5 veliki'!$E$34</f>
        <v>450</v>
      </c>
      <c r="F34" s="55">
        <f t="shared" si="1"/>
        <v>881</v>
      </c>
      <c r="G34" s="251">
        <f>'[1]обр.5 veliki'!$G$34+'[2]обр.5 veliki'!$G$34</f>
        <v>514</v>
      </c>
      <c r="H34" s="56">
        <f t="shared" si="2"/>
        <v>367</v>
      </c>
      <c r="I34" s="255">
        <f>'[1]обр.5 veliki'!$I$34+'[2]обр.5 veliki'!$I$34</f>
        <v>22</v>
      </c>
      <c r="J34" s="247">
        <f>'[1]обр.5 veliki'!$J$34+'[2]обр.5 veliki'!$J$34</f>
        <v>74</v>
      </c>
      <c r="K34" s="247">
        <f>'[1]обр.5 veliki'!$K$34+'[2]обр.5 veliki'!$K$34</f>
        <v>63</v>
      </c>
      <c r="L34" s="247">
        <f>'[1]обр.5 veliki'!$L$34+'[2]обр.5 veliki'!$L$34</f>
        <v>20</v>
      </c>
      <c r="M34" s="247">
        <f>'[1]обр.5 veliki'!$M$34+'[2]обр.5 veliki'!$M$34</f>
        <v>24</v>
      </c>
      <c r="N34" s="247">
        <f>'[1]обр.5 veliki'!$N$34+'[2]обр.5 veliki'!$N$34</f>
        <v>15</v>
      </c>
      <c r="O34" s="247">
        <f>'[1]обр.5 veliki'!$O$34+'[2]обр.5 veliki'!$O$34</f>
        <v>4</v>
      </c>
      <c r="P34" s="247">
        <f>'[1]обр.5 veliki'!$P$34+'[2]обр.5 veliki'!$P$34</f>
        <v>11</v>
      </c>
      <c r="Q34" s="247">
        <f>'[1]обр.5 veliki'!$Q$34+'[2]обр.5 veliki'!$Q$34</f>
        <v>394</v>
      </c>
      <c r="R34" s="247">
        <f>'[1]обр.5 veliki'!$R$34+'[2]обр.5 veliki'!$R$34</f>
        <v>23</v>
      </c>
      <c r="S34" s="247">
        <f>'[1]обр.5 veliki'!$S$34+'[2]обр.5 veliki'!$S$34</f>
        <v>1</v>
      </c>
      <c r="T34" s="55">
        <f t="shared" si="3"/>
        <v>514</v>
      </c>
      <c r="U34" s="247">
        <f>'[1]обр.5 veliki'!$U$34+'[2]обр.5 veliki'!$U$34</f>
        <v>15</v>
      </c>
      <c r="V34" s="64">
        <f>'obr.P.5 '!T435</f>
        <v>85</v>
      </c>
      <c r="W34" s="64">
        <f>'obr.P.5 '!U435</f>
        <v>328</v>
      </c>
      <c r="X34" s="64">
        <f>'obr.P.5 '!V435</f>
        <v>413</v>
      </c>
      <c r="Y34" s="64">
        <f>'obr.P.5 '!W435</f>
        <v>306</v>
      </c>
      <c r="Z34" s="64">
        <f>'obr.P.5 '!X435</f>
        <v>514</v>
      </c>
      <c r="AA34" s="64">
        <f>'obr.P.5 '!Y435</f>
        <v>306</v>
      </c>
      <c r="AB34" s="64">
        <f>'obr.P.5 '!Z435</f>
        <v>820</v>
      </c>
      <c r="AC34" s="200">
        <f>'obr.P.5 '!AA435</f>
        <v>616</v>
      </c>
      <c r="AD34" s="65">
        <f>'obr.P.5 '!AB435</f>
        <v>107</v>
      </c>
      <c r="AE34" s="66"/>
      <c r="AF34" s="204"/>
      <c r="AG34" s="58"/>
    </row>
    <row r="35" ht="15.75" thickTop="1"/>
    <row r="36" spans="6:25" ht="15">
      <c r="F36" s="30" t="s">
        <v>171</v>
      </c>
      <c r="Y36" s="76" t="s">
        <v>202</v>
      </c>
    </row>
    <row r="37" spans="6:7" ht="15">
      <c r="F37" s="307" t="str">
        <f>'obr.P.2'!C45</f>
        <v>31.12.2015 године</v>
      </c>
      <c r="G37" s="307"/>
    </row>
    <row r="38" ht="15">
      <c r="Y38" s="76" t="s">
        <v>165</v>
      </c>
    </row>
  </sheetData>
  <sheetProtection selectLockedCells="1"/>
  <mergeCells count="39">
    <mergeCell ref="K3:Z5"/>
    <mergeCell ref="AF15:AG15"/>
    <mergeCell ref="AD18:AD22"/>
    <mergeCell ref="Z20:Z22"/>
    <mergeCell ref="AA20:AA22"/>
    <mergeCell ref="Y18:Y22"/>
    <mergeCell ref="Z18:AC19"/>
    <mergeCell ref="AG17:AG22"/>
    <mergeCell ref="I18:T18"/>
    <mergeCell ref="U13:X13"/>
    <mergeCell ref="U14:X14"/>
    <mergeCell ref="D17:U17"/>
    <mergeCell ref="V17:AD17"/>
    <mergeCell ref="R19:R22"/>
    <mergeCell ref="S19:S22"/>
    <mergeCell ref="T19:T22"/>
    <mergeCell ref="AE17:AE22"/>
    <mergeCell ref="AF17:AF22"/>
    <mergeCell ref="F37:G37"/>
    <mergeCell ref="J21:J22"/>
    <mergeCell ref="K21:O21"/>
    <mergeCell ref="P21:P22"/>
    <mergeCell ref="I19:I22"/>
    <mergeCell ref="J19:P20"/>
    <mergeCell ref="AB20:AB22"/>
    <mergeCell ref="Q19:Q22"/>
    <mergeCell ref="AC20:AC22"/>
    <mergeCell ref="B24:C24"/>
    <mergeCell ref="X18:X22"/>
    <mergeCell ref="E18:E22"/>
    <mergeCell ref="F18:F22"/>
    <mergeCell ref="G18:G22"/>
    <mergeCell ref="H18:H22"/>
    <mergeCell ref="U18:U22"/>
    <mergeCell ref="V18:V22"/>
    <mergeCell ref="W18:W22"/>
    <mergeCell ref="B17:B22"/>
    <mergeCell ref="C17:C22"/>
    <mergeCell ref="D18:D22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3:AE442"/>
  <sheetViews>
    <sheetView zoomScale="80" zoomScaleNormal="80" zoomScaleSheetLayoutView="40" zoomScalePageLayoutView="40" workbookViewId="0" topLeftCell="A1">
      <selection activeCell="I3" sqref="I3:X5"/>
    </sheetView>
  </sheetViews>
  <sheetFormatPr defaultColWidth="9.140625" defaultRowHeight="15"/>
  <cols>
    <col min="1" max="1" width="3.28125" style="1" customWidth="1"/>
    <col min="2" max="6" width="7.7109375" style="1" customWidth="1"/>
    <col min="7" max="7" width="6.00390625" style="1" customWidth="1"/>
    <col min="8" max="25" width="7.7109375" style="1" customWidth="1"/>
    <col min="26" max="26" width="8.00390625" style="1" customWidth="1"/>
    <col min="27" max="27" width="9.57421875" style="1" customWidth="1"/>
    <col min="28" max="28" width="7.7109375" style="1" customWidth="1"/>
    <col min="29" max="29" width="7.140625" style="1" customWidth="1"/>
    <col min="30" max="30" width="7.7109375" style="1" customWidth="1"/>
    <col min="31" max="31" width="11.7109375" style="1" customWidth="1"/>
    <col min="32" max="16384" width="9.140625" style="1" customWidth="1"/>
  </cols>
  <sheetData>
    <row r="3" spans="5:24" ht="15" customHeight="1">
      <c r="E3" s="2"/>
      <c r="I3" s="389" t="s">
        <v>137</v>
      </c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</row>
    <row r="4" spans="9:24" ht="15" customHeight="1"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</row>
    <row r="5" spans="9:24" ht="15" customHeight="1"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</row>
    <row r="8" spans="2:5" ht="18">
      <c r="B8" s="4" t="s">
        <v>103</v>
      </c>
      <c r="C8" s="4"/>
      <c r="D8" s="4"/>
      <c r="E8" s="4"/>
    </row>
    <row r="9" ht="15">
      <c r="U9" s="3"/>
    </row>
    <row r="11" spans="6:18" ht="15.75">
      <c r="F11" s="1" t="s">
        <v>104</v>
      </c>
      <c r="H11" s="5"/>
      <c r="I11" s="5" t="s">
        <v>107</v>
      </c>
      <c r="J11" s="5"/>
      <c r="K11" s="5"/>
      <c r="L11" s="5"/>
      <c r="M11" s="5"/>
      <c r="N11" s="5"/>
      <c r="O11" s="5"/>
      <c r="P11" s="5"/>
      <c r="Q11" s="5"/>
      <c r="R11" s="5"/>
    </row>
    <row r="12" ht="15">
      <c r="Q12" s="3"/>
    </row>
    <row r="13" spans="6:21" ht="18">
      <c r="F13" s="1" t="s">
        <v>105</v>
      </c>
      <c r="I13" s="6" t="s">
        <v>108</v>
      </c>
      <c r="Q13" s="70" t="s">
        <v>189</v>
      </c>
      <c r="R13" s="299" t="str">
        <f>'obr.P.2'!M31</f>
        <v>01.01.2015 године</v>
      </c>
      <c r="S13" s="299"/>
      <c r="T13" s="299"/>
      <c r="U13" s="299"/>
    </row>
    <row r="14" spans="2:31" ht="18">
      <c r="B14" s="7"/>
      <c r="C14" s="7"/>
      <c r="D14" s="7"/>
      <c r="E14" s="7"/>
      <c r="F14" s="7"/>
      <c r="G14" s="7"/>
      <c r="H14" s="7"/>
      <c r="I14" s="8"/>
      <c r="J14" s="9"/>
      <c r="K14" s="10" t="s">
        <v>81</v>
      </c>
      <c r="L14" s="10"/>
      <c r="M14" s="10"/>
      <c r="N14" s="10"/>
      <c r="O14" s="10"/>
      <c r="P14" s="11"/>
      <c r="Q14" s="73" t="s">
        <v>190</v>
      </c>
      <c r="R14" s="299" t="str">
        <f>'obr.P.2'!M32</f>
        <v>31.12.2015 године</v>
      </c>
      <c r="S14" s="299"/>
      <c r="T14" s="299"/>
      <c r="U14" s="299"/>
      <c r="V14" s="12"/>
      <c r="W14" s="12"/>
      <c r="X14" s="9"/>
      <c r="Y14" s="9"/>
      <c r="Z14" s="9"/>
      <c r="AA14" s="9"/>
      <c r="AB14" s="7"/>
      <c r="AC14" s="7"/>
      <c r="AD14" s="7"/>
      <c r="AE14" s="7"/>
    </row>
    <row r="15" spans="2:3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397" t="s">
        <v>100</v>
      </c>
      <c r="AE15" s="397"/>
    </row>
    <row r="16" spans="2:31" ht="15.75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2:31" ht="23.25" customHeight="1" thickBot="1">
      <c r="B17" s="375" t="s">
        <v>34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90" t="s">
        <v>35</v>
      </c>
      <c r="U17" s="376"/>
      <c r="V17" s="376"/>
      <c r="W17" s="376"/>
      <c r="X17" s="376"/>
      <c r="Y17" s="376"/>
      <c r="Z17" s="376"/>
      <c r="AA17" s="376"/>
      <c r="AB17" s="391"/>
      <c r="AC17" s="398" t="s">
        <v>36</v>
      </c>
      <c r="AD17" s="386" t="s">
        <v>37</v>
      </c>
      <c r="AE17" s="386" t="s">
        <v>38</v>
      </c>
    </row>
    <row r="18" spans="2:31" ht="20.25" customHeight="1" thickBot="1">
      <c r="B18" s="386" t="s">
        <v>39</v>
      </c>
      <c r="C18" s="386" t="s">
        <v>40</v>
      </c>
      <c r="D18" s="372" t="s">
        <v>154</v>
      </c>
      <c r="E18" s="372" t="s">
        <v>170</v>
      </c>
      <c r="F18" s="377" t="s">
        <v>155</v>
      </c>
      <c r="G18" s="390" t="s">
        <v>42</v>
      </c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412" t="s">
        <v>43</v>
      </c>
      <c r="T18" s="383" t="s">
        <v>44</v>
      </c>
      <c r="U18" s="386" t="s">
        <v>40</v>
      </c>
      <c r="V18" s="372" t="s">
        <v>159</v>
      </c>
      <c r="W18" s="372" t="s">
        <v>45</v>
      </c>
      <c r="X18" s="392" t="s">
        <v>46</v>
      </c>
      <c r="Y18" s="393"/>
      <c r="Z18" s="393"/>
      <c r="AA18" s="402"/>
      <c r="AB18" s="406" t="s">
        <v>161</v>
      </c>
      <c r="AC18" s="399"/>
      <c r="AD18" s="387"/>
      <c r="AE18" s="387"/>
    </row>
    <row r="19" spans="2:31" ht="9.75" customHeight="1" thickBot="1">
      <c r="B19" s="387"/>
      <c r="C19" s="387"/>
      <c r="D19" s="373"/>
      <c r="E19" s="373"/>
      <c r="F19" s="378"/>
      <c r="G19" s="383" t="s">
        <v>26</v>
      </c>
      <c r="H19" s="392" t="s">
        <v>25</v>
      </c>
      <c r="I19" s="393"/>
      <c r="J19" s="393"/>
      <c r="K19" s="393"/>
      <c r="L19" s="393"/>
      <c r="M19" s="393"/>
      <c r="N19" s="393"/>
      <c r="O19" s="383" t="s">
        <v>47</v>
      </c>
      <c r="P19" s="386" t="s">
        <v>48</v>
      </c>
      <c r="Q19" s="386" t="s">
        <v>49</v>
      </c>
      <c r="R19" s="380" t="s">
        <v>158</v>
      </c>
      <c r="S19" s="413"/>
      <c r="T19" s="384"/>
      <c r="U19" s="387"/>
      <c r="V19" s="373"/>
      <c r="W19" s="373"/>
      <c r="X19" s="403"/>
      <c r="Y19" s="404"/>
      <c r="Z19" s="404"/>
      <c r="AA19" s="405"/>
      <c r="AB19" s="407"/>
      <c r="AC19" s="399"/>
      <c r="AD19" s="387"/>
      <c r="AE19" s="387"/>
    </row>
    <row r="20" spans="2:31" ht="16.5" customHeight="1" thickBot="1">
      <c r="B20" s="387"/>
      <c r="C20" s="387"/>
      <c r="D20" s="373"/>
      <c r="E20" s="373"/>
      <c r="F20" s="378"/>
      <c r="G20" s="384"/>
      <c r="H20" s="394"/>
      <c r="I20" s="395"/>
      <c r="J20" s="395"/>
      <c r="K20" s="395"/>
      <c r="L20" s="395"/>
      <c r="M20" s="395"/>
      <c r="N20" s="395"/>
      <c r="O20" s="384"/>
      <c r="P20" s="387"/>
      <c r="Q20" s="387"/>
      <c r="R20" s="381"/>
      <c r="S20" s="413"/>
      <c r="T20" s="384"/>
      <c r="U20" s="387"/>
      <c r="V20" s="373"/>
      <c r="W20" s="373"/>
      <c r="X20" s="386" t="s">
        <v>50</v>
      </c>
      <c r="Y20" s="386" t="s">
        <v>35</v>
      </c>
      <c r="Z20" s="386" t="s">
        <v>160</v>
      </c>
      <c r="AA20" s="409" t="s">
        <v>153</v>
      </c>
      <c r="AB20" s="407"/>
      <c r="AC20" s="399"/>
      <c r="AD20" s="387"/>
      <c r="AE20" s="387"/>
    </row>
    <row r="21" spans="2:31" ht="31.5" customHeight="1" thickBot="1">
      <c r="B21" s="387"/>
      <c r="C21" s="387"/>
      <c r="D21" s="373"/>
      <c r="E21" s="373"/>
      <c r="F21" s="378"/>
      <c r="G21" s="384"/>
      <c r="H21" s="386" t="s">
        <v>156</v>
      </c>
      <c r="I21" s="375" t="s">
        <v>51</v>
      </c>
      <c r="J21" s="376"/>
      <c r="K21" s="376"/>
      <c r="L21" s="376"/>
      <c r="M21" s="376"/>
      <c r="N21" s="380" t="s">
        <v>29</v>
      </c>
      <c r="O21" s="384"/>
      <c r="P21" s="387"/>
      <c r="Q21" s="387"/>
      <c r="R21" s="381"/>
      <c r="S21" s="413"/>
      <c r="T21" s="384"/>
      <c r="U21" s="387"/>
      <c r="V21" s="373"/>
      <c r="W21" s="373"/>
      <c r="X21" s="387"/>
      <c r="Y21" s="387"/>
      <c r="Z21" s="387"/>
      <c r="AA21" s="410"/>
      <c r="AB21" s="407"/>
      <c r="AC21" s="399"/>
      <c r="AD21" s="387"/>
      <c r="AE21" s="387"/>
    </row>
    <row r="22" spans="2:31" ht="157.5" customHeight="1" thickBot="1">
      <c r="B22" s="388"/>
      <c r="C22" s="388"/>
      <c r="D22" s="374"/>
      <c r="E22" s="374"/>
      <c r="F22" s="379"/>
      <c r="G22" s="385"/>
      <c r="H22" s="388"/>
      <c r="I22" s="13" t="s">
        <v>157</v>
      </c>
      <c r="J22" s="13" t="s">
        <v>30</v>
      </c>
      <c r="K22" s="13" t="s">
        <v>31</v>
      </c>
      <c r="L22" s="13" t="s">
        <v>141</v>
      </c>
      <c r="M22" s="14" t="s">
        <v>33</v>
      </c>
      <c r="N22" s="382"/>
      <c r="O22" s="385"/>
      <c r="P22" s="388"/>
      <c r="Q22" s="388"/>
      <c r="R22" s="382"/>
      <c r="S22" s="414"/>
      <c r="T22" s="385"/>
      <c r="U22" s="388"/>
      <c r="V22" s="401"/>
      <c r="W22" s="401"/>
      <c r="X22" s="388"/>
      <c r="Y22" s="388"/>
      <c r="Z22" s="388"/>
      <c r="AA22" s="411"/>
      <c r="AB22" s="408"/>
      <c r="AC22" s="400"/>
      <c r="AD22" s="388"/>
      <c r="AE22" s="388"/>
    </row>
    <row r="23" spans="2:31" ht="15.75" customHeight="1" thickBot="1">
      <c r="B23" s="15">
        <v>1</v>
      </c>
      <c r="C23" s="16">
        <v>2</v>
      </c>
      <c r="D23" s="15">
        <v>3</v>
      </c>
      <c r="E23" s="17">
        <v>4</v>
      </c>
      <c r="F23" s="16">
        <v>5</v>
      </c>
      <c r="G23" s="18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9">
        <v>13</v>
      </c>
      <c r="N23" s="19">
        <v>14</v>
      </c>
      <c r="O23" s="19">
        <v>15</v>
      </c>
      <c r="P23" s="19">
        <v>16</v>
      </c>
      <c r="Q23" s="19">
        <v>17</v>
      </c>
      <c r="R23" s="19">
        <v>18</v>
      </c>
      <c r="S23" s="19">
        <v>19</v>
      </c>
      <c r="T23" s="19">
        <v>20</v>
      </c>
      <c r="U23" s="19">
        <v>21</v>
      </c>
      <c r="V23" s="19">
        <v>22</v>
      </c>
      <c r="W23" s="19">
        <v>23</v>
      </c>
      <c r="X23" s="19">
        <v>24</v>
      </c>
      <c r="Y23" s="19">
        <v>25</v>
      </c>
      <c r="Z23" s="19">
        <v>26</v>
      </c>
      <c r="AA23" s="19">
        <v>27</v>
      </c>
      <c r="AB23" s="19">
        <v>28</v>
      </c>
      <c r="AC23" s="19">
        <v>29</v>
      </c>
      <c r="AD23" s="19">
        <v>30</v>
      </c>
      <c r="AE23" s="19">
        <v>31</v>
      </c>
    </row>
    <row r="24" spans="2:31" ht="72" customHeight="1" thickBot="1" thickTop="1">
      <c r="B24" s="110">
        <f>B65+B106+B147+B188+B229+B270+B311+B352+B393+B435</f>
        <v>3186</v>
      </c>
      <c r="C24" s="110">
        <f>C65+C106+C147+C188+C229+C270+C311+C352+C393+C435</f>
        <v>0</v>
      </c>
      <c r="D24" s="110">
        <f>D65+D106+D147+D188+D229+D270+D311+D352+D393+D435</f>
        <v>3186</v>
      </c>
      <c r="E24" s="110">
        <f>H24+O24+P24+Q24</f>
        <v>0</v>
      </c>
      <c r="F24" s="110">
        <f aca="true" t="shared" si="0" ref="F24:Z24">F65+F106+F147+F188+F229+F270+F311+F352+F393+F435</f>
        <v>-1175</v>
      </c>
      <c r="G24" s="110">
        <f t="shared" si="0"/>
        <v>0</v>
      </c>
      <c r="H24" s="110">
        <f t="shared" si="0"/>
        <v>0</v>
      </c>
      <c r="I24" s="110">
        <f t="shared" si="0"/>
        <v>0</v>
      </c>
      <c r="J24" s="110">
        <f t="shared" si="0"/>
        <v>0</v>
      </c>
      <c r="K24" s="110">
        <f t="shared" si="0"/>
        <v>0</v>
      </c>
      <c r="L24" s="110">
        <f t="shared" si="0"/>
        <v>0</v>
      </c>
      <c r="M24" s="110">
        <f t="shared" si="0"/>
        <v>0</v>
      </c>
      <c r="N24" s="110">
        <f t="shared" si="0"/>
        <v>0</v>
      </c>
      <c r="O24" s="110">
        <f t="shared" si="0"/>
        <v>0</v>
      </c>
      <c r="P24" s="110">
        <f t="shared" si="0"/>
        <v>0</v>
      </c>
      <c r="Q24" s="110">
        <f t="shared" si="0"/>
        <v>0</v>
      </c>
      <c r="R24" s="110">
        <f>E24</f>
        <v>0</v>
      </c>
      <c r="S24" s="110">
        <f t="shared" si="0"/>
        <v>0</v>
      </c>
      <c r="T24" s="110">
        <f t="shared" si="0"/>
        <v>325</v>
      </c>
      <c r="U24" s="110">
        <f t="shared" si="0"/>
        <v>2416</v>
      </c>
      <c r="V24" s="110">
        <f t="shared" si="0"/>
        <v>2741</v>
      </c>
      <c r="W24" s="110">
        <f t="shared" si="0"/>
        <v>2489</v>
      </c>
      <c r="X24" s="110">
        <f t="shared" si="0"/>
        <v>4361</v>
      </c>
      <c r="Y24" s="110">
        <f t="shared" si="0"/>
        <v>2489</v>
      </c>
      <c r="Z24" s="110">
        <f t="shared" si="0"/>
        <v>6850</v>
      </c>
      <c r="AA24" s="111">
        <f>X24+Y24/3</f>
        <v>5190.666666666667</v>
      </c>
      <c r="AB24" s="110">
        <f>AB65+AB106+AB147+AB188+AB229+AB270+AB311+AB352+AB393+AB435</f>
        <v>252</v>
      </c>
      <c r="AC24" s="24">
        <v>66</v>
      </c>
      <c r="AD24" s="111">
        <f>AA24/3</f>
        <v>1730.2222222222224</v>
      </c>
      <c r="AE24" s="112">
        <f>(AD24/10)/((110*5+66+88+88+88+99)/10)</f>
        <v>1.767336284190217</v>
      </c>
    </row>
    <row r="25" ht="15.75" thickTop="1"/>
    <row r="26" ht="15">
      <c r="AE26" s="23"/>
    </row>
    <row r="27" ht="15">
      <c r="D27" s="1" t="s">
        <v>171</v>
      </c>
    </row>
    <row r="28" spans="4:5" ht="15">
      <c r="D28" s="371" t="str">
        <f>'obr.P.2'!C45</f>
        <v>31.12.2015 године</v>
      </c>
      <c r="E28" s="371"/>
    </row>
    <row r="29" ht="15">
      <c r="Y29" s="1" t="s">
        <v>83</v>
      </c>
    </row>
    <row r="31" ht="15">
      <c r="Y31" s="1" t="s">
        <v>84</v>
      </c>
    </row>
    <row r="44" spans="9:24" ht="15">
      <c r="I44" s="389" t="s">
        <v>137</v>
      </c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</row>
    <row r="45" spans="9:24" ht="15"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</row>
    <row r="46" spans="9:24" ht="15"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</row>
    <row r="49" ht="18">
      <c r="B49" s="1" t="s">
        <v>97</v>
      </c>
    </row>
    <row r="52" spans="6:18" ht="15.75">
      <c r="F52" s="1" t="s">
        <v>104</v>
      </c>
      <c r="H52" s="5"/>
      <c r="I52" s="20" t="s">
        <v>84</v>
      </c>
      <c r="J52" s="5"/>
      <c r="K52" s="5"/>
      <c r="L52" s="5"/>
      <c r="M52" s="5"/>
      <c r="N52" s="5"/>
      <c r="O52" s="5"/>
      <c r="P52" s="5"/>
      <c r="Q52" s="5"/>
      <c r="R52" s="5"/>
    </row>
    <row r="54" spans="6:21" ht="18">
      <c r="F54" s="1" t="s">
        <v>105</v>
      </c>
      <c r="I54" s="21">
        <v>1</v>
      </c>
      <c r="Q54" s="70" t="s">
        <v>189</v>
      </c>
      <c r="R54" s="299" t="str">
        <f>'obr.P.2'!M31</f>
        <v>01.01.2015 године</v>
      </c>
      <c r="S54" s="299"/>
      <c r="T54" s="299"/>
      <c r="U54" s="299"/>
    </row>
    <row r="55" spans="2:31" ht="18">
      <c r="B55" s="7"/>
      <c r="C55" s="7"/>
      <c r="D55" s="7"/>
      <c r="E55" s="7"/>
      <c r="F55" s="7"/>
      <c r="G55" s="7"/>
      <c r="H55" s="7"/>
      <c r="I55" s="8"/>
      <c r="J55" s="9"/>
      <c r="K55" s="10" t="s">
        <v>81</v>
      </c>
      <c r="L55" s="10"/>
      <c r="M55" s="10"/>
      <c r="N55" s="10"/>
      <c r="O55" s="10"/>
      <c r="P55" s="11"/>
      <c r="Q55" s="73" t="s">
        <v>190</v>
      </c>
      <c r="R55" s="299" t="str">
        <f>'obr.P.2'!M32</f>
        <v>31.12.2015 године</v>
      </c>
      <c r="S55" s="299"/>
      <c r="T55" s="299"/>
      <c r="U55" s="299"/>
      <c r="V55" s="12"/>
      <c r="W55" s="12"/>
      <c r="X55" s="9"/>
      <c r="Y55" s="9"/>
      <c r="Z55" s="9"/>
      <c r="AA55" s="9"/>
      <c r="AB55" s="7"/>
      <c r="AC55" s="7"/>
      <c r="AD55" s="7"/>
      <c r="AE55" s="7"/>
    </row>
    <row r="56" spans="2:31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397" t="s">
        <v>100</v>
      </c>
      <c r="AE56" s="397"/>
    </row>
    <row r="57" spans="2:31" ht="15.75" thickBo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2:31" ht="23.25" customHeight="1" thickBot="1">
      <c r="B58" s="375" t="s">
        <v>34</v>
      </c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90" t="s">
        <v>35</v>
      </c>
      <c r="U58" s="376"/>
      <c r="V58" s="376"/>
      <c r="W58" s="376"/>
      <c r="X58" s="376"/>
      <c r="Y58" s="376"/>
      <c r="Z58" s="376"/>
      <c r="AA58" s="376"/>
      <c r="AB58" s="391"/>
      <c r="AC58" s="398" t="s">
        <v>36</v>
      </c>
      <c r="AD58" s="386" t="s">
        <v>37</v>
      </c>
      <c r="AE58" s="386" t="s">
        <v>38</v>
      </c>
    </row>
    <row r="59" spans="2:31" ht="20.25" customHeight="1" thickBot="1">
      <c r="B59" s="386" t="s">
        <v>39</v>
      </c>
      <c r="C59" s="386" t="s">
        <v>40</v>
      </c>
      <c r="D59" s="372" t="s">
        <v>154</v>
      </c>
      <c r="E59" s="372" t="s">
        <v>170</v>
      </c>
      <c r="F59" s="377" t="s">
        <v>155</v>
      </c>
      <c r="G59" s="390" t="s">
        <v>42</v>
      </c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412" t="s">
        <v>43</v>
      </c>
      <c r="T59" s="383" t="s">
        <v>44</v>
      </c>
      <c r="U59" s="386" t="s">
        <v>40</v>
      </c>
      <c r="V59" s="372" t="s">
        <v>159</v>
      </c>
      <c r="W59" s="372" t="s">
        <v>45</v>
      </c>
      <c r="X59" s="392" t="s">
        <v>46</v>
      </c>
      <c r="Y59" s="393"/>
      <c r="Z59" s="393"/>
      <c r="AA59" s="402"/>
      <c r="AB59" s="406" t="s">
        <v>161</v>
      </c>
      <c r="AC59" s="399"/>
      <c r="AD59" s="387"/>
      <c r="AE59" s="387"/>
    </row>
    <row r="60" spans="2:31" ht="9.75" customHeight="1" thickBot="1">
      <c r="B60" s="387"/>
      <c r="C60" s="387"/>
      <c r="D60" s="373"/>
      <c r="E60" s="373"/>
      <c r="F60" s="378"/>
      <c r="G60" s="383" t="s">
        <v>26</v>
      </c>
      <c r="H60" s="392" t="s">
        <v>25</v>
      </c>
      <c r="I60" s="393"/>
      <c r="J60" s="393"/>
      <c r="K60" s="393"/>
      <c r="L60" s="393"/>
      <c r="M60" s="393"/>
      <c r="N60" s="393"/>
      <c r="O60" s="383" t="s">
        <v>47</v>
      </c>
      <c r="P60" s="386" t="s">
        <v>48</v>
      </c>
      <c r="Q60" s="386" t="s">
        <v>49</v>
      </c>
      <c r="R60" s="380" t="s">
        <v>158</v>
      </c>
      <c r="S60" s="413"/>
      <c r="T60" s="384"/>
      <c r="U60" s="387"/>
      <c r="V60" s="373"/>
      <c r="W60" s="373"/>
      <c r="X60" s="403"/>
      <c r="Y60" s="404"/>
      <c r="Z60" s="404"/>
      <c r="AA60" s="405"/>
      <c r="AB60" s="407"/>
      <c r="AC60" s="399"/>
      <c r="AD60" s="387"/>
      <c r="AE60" s="387"/>
    </row>
    <row r="61" spans="2:31" ht="16.5" customHeight="1" thickBot="1">
      <c r="B61" s="387"/>
      <c r="C61" s="387"/>
      <c r="D61" s="373"/>
      <c r="E61" s="373"/>
      <c r="F61" s="378"/>
      <c r="G61" s="384"/>
      <c r="H61" s="394"/>
      <c r="I61" s="395"/>
      <c r="J61" s="395"/>
      <c r="K61" s="395"/>
      <c r="L61" s="395"/>
      <c r="M61" s="395"/>
      <c r="N61" s="395"/>
      <c r="O61" s="384"/>
      <c r="P61" s="387"/>
      <c r="Q61" s="387"/>
      <c r="R61" s="381"/>
      <c r="S61" s="413"/>
      <c r="T61" s="384"/>
      <c r="U61" s="387"/>
      <c r="V61" s="373"/>
      <c r="W61" s="373"/>
      <c r="X61" s="386" t="s">
        <v>50</v>
      </c>
      <c r="Y61" s="386" t="s">
        <v>35</v>
      </c>
      <c r="Z61" s="386" t="s">
        <v>160</v>
      </c>
      <c r="AA61" s="409" t="s">
        <v>153</v>
      </c>
      <c r="AB61" s="407"/>
      <c r="AC61" s="399"/>
      <c r="AD61" s="387"/>
      <c r="AE61" s="387"/>
    </row>
    <row r="62" spans="2:31" ht="31.5" customHeight="1" thickBot="1">
      <c r="B62" s="387"/>
      <c r="C62" s="387"/>
      <c r="D62" s="373"/>
      <c r="E62" s="373"/>
      <c r="F62" s="378"/>
      <c r="G62" s="384"/>
      <c r="H62" s="386" t="s">
        <v>156</v>
      </c>
      <c r="I62" s="375" t="s">
        <v>51</v>
      </c>
      <c r="J62" s="376"/>
      <c r="K62" s="376"/>
      <c r="L62" s="376"/>
      <c r="M62" s="376"/>
      <c r="N62" s="380" t="s">
        <v>29</v>
      </c>
      <c r="O62" s="384"/>
      <c r="P62" s="387"/>
      <c r="Q62" s="387"/>
      <c r="R62" s="381"/>
      <c r="S62" s="413"/>
      <c r="T62" s="384"/>
      <c r="U62" s="387"/>
      <c r="V62" s="373"/>
      <c r="W62" s="373"/>
      <c r="X62" s="387"/>
      <c r="Y62" s="387"/>
      <c r="Z62" s="387"/>
      <c r="AA62" s="410"/>
      <c r="AB62" s="407"/>
      <c r="AC62" s="399"/>
      <c r="AD62" s="387"/>
      <c r="AE62" s="387"/>
    </row>
    <row r="63" spans="2:31" ht="157.5" customHeight="1" thickBot="1">
      <c r="B63" s="388"/>
      <c r="C63" s="388"/>
      <c r="D63" s="374"/>
      <c r="E63" s="374"/>
      <c r="F63" s="379"/>
      <c r="G63" s="385"/>
      <c r="H63" s="388"/>
      <c r="I63" s="13" t="s">
        <v>157</v>
      </c>
      <c r="J63" s="13" t="s">
        <v>30</v>
      </c>
      <c r="K63" s="13" t="s">
        <v>31</v>
      </c>
      <c r="L63" s="13" t="s">
        <v>141</v>
      </c>
      <c r="M63" s="14" t="s">
        <v>33</v>
      </c>
      <c r="N63" s="382"/>
      <c r="O63" s="385"/>
      <c r="P63" s="388"/>
      <c r="Q63" s="388"/>
      <c r="R63" s="382"/>
      <c r="S63" s="414"/>
      <c r="T63" s="385"/>
      <c r="U63" s="388"/>
      <c r="V63" s="401"/>
      <c r="W63" s="401"/>
      <c r="X63" s="388"/>
      <c r="Y63" s="388"/>
      <c r="Z63" s="388"/>
      <c r="AA63" s="411"/>
      <c r="AB63" s="408"/>
      <c r="AC63" s="400"/>
      <c r="AD63" s="388"/>
      <c r="AE63" s="388"/>
    </row>
    <row r="64" spans="2:31" ht="15.75" customHeight="1" thickBot="1">
      <c r="B64" s="15">
        <v>1</v>
      </c>
      <c r="C64" s="16">
        <v>2</v>
      </c>
      <c r="D64" s="15">
        <v>3</v>
      </c>
      <c r="E64" s="17">
        <v>4</v>
      </c>
      <c r="F64" s="16">
        <v>5</v>
      </c>
      <c r="G64" s="18">
        <v>7</v>
      </c>
      <c r="H64" s="17">
        <v>8</v>
      </c>
      <c r="I64" s="17">
        <v>9</v>
      </c>
      <c r="J64" s="17">
        <v>10</v>
      </c>
      <c r="K64" s="17">
        <v>11</v>
      </c>
      <c r="L64" s="17">
        <v>12</v>
      </c>
      <c r="M64" s="17">
        <v>13</v>
      </c>
      <c r="N64" s="17">
        <v>14</v>
      </c>
      <c r="O64" s="17">
        <v>15</v>
      </c>
      <c r="P64" s="17">
        <v>16</v>
      </c>
      <c r="Q64" s="17">
        <v>17</v>
      </c>
      <c r="R64" s="17">
        <v>18</v>
      </c>
      <c r="S64" s="17">
        <v>19</v>
      </c>
      <c r="T64" s="17">
        <v>20</v>
      </c>
      <c r="U64" s="17">
        <v>21</v>
      </c>
      <c r="V64" s="17">
        <v>22</v>
      </c>
      <c r="W64" s="17">
        <v>23</v>
      </c>
      <c r="X64" s="17">
        <v>24</v>
      </c>
      <c r="Y64" s="17">
        <v>25</v>
      </c>
      <c r="Z64" s="17">
        <v>26</v>
      </c>
      <c r="AA64" s="17">
        <v>27</v>
      </c>
      <c r="AB64" s="17">
        <v>28</v>
      </c>
      <c r="AC64" s="17">
        <v>29</v>
      </c>
      <c r="AD64" s="17">
        <v>30</v>
      </c>
      <c r="AE64" s="17">
        <v>31</v>
      </c>
    </row>
    <row r="65" spans="2:31" ht="72" customHeight="1" thickBot="1" thickTop="1">
      <c r="B65" s="25">
        <v>223</v>
      </c>
      <c r="C65" s="26"/>
      <c r="D65" s="113">
        <f>B65+C65</f>
        <v>223</v>
      </c>
      <c r="E65" s="113">
        <v>240</v>
      </c>
      <c r="F65" s="114">
        <f>D65-E65</f>
        <v>-17</v>
      </c>
      <c r="G65" s="25"/>
      <c r="H65" s="113">
        <f>I65+N65</f>
        <v>0</v>
      </c>
      <c r="I65" s="115">
        <f>J65+K65+L65+M65</f>
        <v>0</v>
      </c>
      <c r="J65" s="26"/>
      <c r="K65" s="27"/>
      <c r="L65" s="26"/>
      <c r="M65" s="26"/>
      <c r="N65" s="26"/>
      <c r="O65" s="26"/>
      <c r="P65" s="26"/>
      <c r="Q65" s="26"/>
      <c r="R65" s="113">
        <f>E65</f>
        <v>240</v>
      </c>
      <c r="S65" s="28"/>
      <c r="T65" s="25">
        <v>43</v>
      </c>
      <c r="U65" s="26">
        <v>120</v>
      </c>
      <c r="V65" s="113">
        <f>T65+U65</f>
        <v>163</v>
      </c>
      <c r="W65" s="26">
        <v>163</v>
      </c>
      <c r="X65" s="113">
        <f>E65</f>
        <v>240</v>
      </c>
      <c r="Y65" s="113">
        <f>W65</f>
        <v>163</v>
      </c>
      <c r="Z65" s="113">
        <f>X65+Y65</f>
        <v>403</v>
      </c>
      <c r="AA65" s="116">
        <f>X65+(Y65/3)</f>
        <v>294.3333333333333</v>
      </c>
      <c r="AB65" s="117">
        <f>V65-W65</f>
        <v>0</v>
      </c>
      <c r="AC65" s="29"/>
      <c r="AD65" s="118">
        <f>AA65/3</f>
        <v>98.1111111111111</v>
      </c>
      <c r="AE65" s="119">
        <f>AD65/66</f>
        <v>1.4865319865319864</v>
      </c>
    </row>
    <row r="66" ht="15.75" thickTop="1"/>
    <row r="68" ht="15">
      <c r="D68" s="1" t="s">
        <v>171</v>
      </c>
    </row>
    <row r="69" spans="4:5" ht="15">
      <c r="D69" s="371" t="str">
        <f>'obr.P.2'!C45</f>
        <v>31.12.2015 године</v>
      </c>
      <c r="E69" s="371"/>
    </row>
    <row r="70" ht="15">
      <c r="Y70" s="1" t="s">
        <v>94</v>
      </c>
    </row>
    <row r="72" ht="15">
      <c r="Y72" s="1" t="s">
        <v>117</v>
      </c>
    </row>
    <row r="85" spans="9:24" ht="15" customHeight="1">
      <c r="I85" s="389" t="s">
        <v>137</v>
      </c>
      <c r="J85" s="389"/>
      <c r="K85" s="389"/>
      <c r="L85" s="389"/>
      <c r="M85" s="389"/>
      <c r="N85" s="389"/>
      <c r="O85" s="389"/>
      <c r="P85" s="389"/>
      <c r="Q85" s="389"/>
      <c r="R85" s="389"/>
      <c r="S85" s="389"/>
      <c r="T85" s="389"/>
      <c r="U85" s="389"/>
      <c r="V85" s="389"/>
      <c r="W85" s="389"/>
      <c r="X85" s="389"/>
    </row>
    <row r="86" spans="9:24" ht="15" customHeight="1"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</row>
    <row r="87" spans="9:24" ht="15" customHeight="1"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</row>
    <row r="90" ht="18">
      <c r="B90" s="1" t="s">
        <v>97</v>
      </c>
    </row>
    <row r="93" spans="6:18" ht="15.75">
      <c r="F93" s="1" t="s">
        <v>104</v>
      </c>
      <c r="H93" s="5"/>
      <c r="I93" s="20" t="s">
        <v>165</v>
      </c>
      <c r="J93" s="5"/>
      <c r="K93" s="5"/>
      <c r="L93" s="5"/>
      <c r="M93" s="5"/>
      <c r="N93" s="5"/>
      <c r="O93" s="5"/>
      <c r="P93" s="5"/>
      <c r="Q93" s="5"/>
      <c r="R93" s="5"/>
    </row>
    <row r="95" spans="6:21" ht="18">
      <c r="F95" s="1" t="s">
        <v>105</v>
      </c>
      <c r="I95" s="21">
        <v>2</v>
      </c>
      <c r="Q95" s="70" t="s">
        <v>189</v>
      </c>
      <c r="R95" s="299" t="str">
        <f>'obr.P.2'!M31</f>
        <v>01.01.2015 године</v>
      </c>
      <c r="S95" s="299"/>
      <c r="T95" s="299"/>
      <c r="U95" s="299"/>
    </row>
    <row r="96" spans="2:31" ht="18">
      <c r="B96" s="7"/>
      <c r="C96" s="7"/>
      <c r="D96" s="7"/>
      <c r="E96" s="7"/>
      <c r="F96" s="7"/>
      <c r="G96" s="7"/>
      <c r="H96" s="7"/>
      <c r="I96" s="8"/>
      <c r="J96" s="9"/>
      <c r="K96" s="10" t="s">
        <v>81</v>
      </c>
      <c r="L96" s="10"/>
      <c r="M96" s="10"/>
      <c r="N96" s="10"/>
      <c r="O96" s="10"/>
      <c r="P96" s="11"/>
      <c r="Q96" s="73" t="s">
        <v>190</v>
      </c>
      <c r="R96" s="299" t="str">
        <f>'obr.P.2'!M32</f>
        <v>31.12.2015 године</v>
      </c>
      <c r="S96" s="299"/>
      <c r="T96" s="299"/>
      <c r="U96" s="299"/>
      <c r="V96" s="12"/>
      <c r="W96" s="12"/>
      <c r="X96" s="9"/>
      <c r="Y96" s="9"/>
      <c r="Z96" s="9"/>
      <c r="AA96" s="9"/>
      <c r="AB96" s="7"/>
      <c r="AC96" s="7"/>
      <c r="AD96" s="7"/>
      <c r="AE96" s="7"/>
    </row>
    <row r="97" spans="2:31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397" t="s">
        <v>100</v>
      </c>
      <c r="AE97" s="397"/>
    </row>
    <row r="98" spans="2:31" ht="15.75" thickBo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2:31" ht="23.25" customHeight="1" thickBot="1">
      <c r="B99" s="375" t="s">
        <v>34</v>
      </c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90" t="s">
        <v>35</v>
      </c>
      <c r="U99" s="376"/>
      <c r="V99" s="376"/>
      <c r="W99" s="376"/>
      <c r="X99" s="376"/>
      <c r="Y99" s="376"/>
      <c r="Z99" s="376"/>
      <c r="AA99" s="376"/>
      <c r="AB99" s="391"/>
      <c r="AC99" s="398" t="s">
        <v>36</v>
      </c>
      <c r="AD99" s="386" t="s">
        <v>37</v>
      </c>
      <c r="AE99" s="386" t="s">
        <v>38</v>
      </c>
    </row>
    <row r="100" spans="2:31" ht="20.25" customHeight="1" thickBot="1">
      <c r="B100" s="386" t="s">
        <v>39</v>
      </c>
      <c r="C100" s="386" t="s">
        <v>40</v>
      </c>
      <c r="D100" s="372" t="s">
        <v>154</v>
      </c>
      <c r="E100" s="372" t="s">
        <v>170</v>
      </c>
      <c r="F100" s="377" t="s">
        <v>155</v>
      </c>
      <c r="G100" s="390" t="s">
        <v>42</v>
      </c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412" t="s">
        <v>43</v>
      </c>
      <c r="T100" s="383" t="s">
        <v>44</v>
      </c>
      <c r="U100" s="386" t="s">
        <v>40</v>
      </c>
      <c r="V100" s="372" t="s">
        <v>159</v>
      </c>
      <c r="W100" s="372" t="s">
        <v>45</v>
      </c>
      <c r="X100" s="392" t="s">
        <v>46</v>
      </c>
      <c r="Y100" s="393"/>
      <c r="Z100" s="393"/>
      <c r="AA100" s="402"/>
      <c r="AB100" s="406" t="s">
        <v>161</v>
      </c>
      <c r="AC100" s="399"/>
      <c r="AD100" s="387"/>
      <c r="AE100" s="387"/>
    </row>
    <row r="101" spans="2:31" ht="9.75" customHeight="1" thickBot="1">
      <c r="B101" s="387"/>
      <c r="C101" s="387"/>
      <c r="D101" s="373"/>
      <c r="E101" s="373"/>
      <c r="F101" s="378"/>
      <c r="G101" s="383" t="s">
        <v>26</v>
      </c>
      <c r="H101" s="392" t="s">
        <v>25</v>
      </c>
      <c r="I101" s="393"/>
      <c r="J101" s="393"/>
      <c r="K101" s="393"/>
      <c r="L101" s="393"/>
      <c r="M101" s="393"/>
      <c r="N101" s="393"/>
      <c r="O101" s="383" t="s">
        <v>47</v>
      </c>
      <c r="P101" s="386" t="s">
        <v>48</v>
      </c>
      <c r="Q101" s="386" t="s">
        <v>49</v>
      </c>
      <c r="R101" s="380" t="s">
        <v>158</v>
      </c>
      <c r="S101" s="413"/>
      <c r="T101" s="384"/>
      <c r="U101" s="387"/>
      <c r="V101" s="373"/>
      <c r="W101" s="373"/>
      <c r="X101" s="403"/>
      <c r="Y101" s="404"/>
      <c r="Z101" s="404"/>
      <c r="AA101" s="405"/>
      <c r="AB101" s="407"/>
      <c r="AC101" s="399"/>
      <c r="AD101" s="387"/>
      <c r="AE101" s="387"/>
    </row>
    <row r="102" spans="2:31" ht="16.5" customHeight="1" thickBot="1">
      <c r="B102" s="387"/>
      <c r="C102" s="387"/>
      <c r="D102" s="373"/>
      <c r="E102" s="373"/>
      <c r="F102" s="378"/>
      <c r="G102" s="384"/>
      <c r="H102" s="394"/>
      <c r="I102" s="395"/>
      <c r="J102" s="395"/>
      <c r="K102" s="395"/>
      <c r="L102" s="395"/>
      <c r="M102" s="395"/>
      <c r="N102" s="395"/>
      <c r="O102" s="384"/>
      <c r="P102" s="387"/>
      <c r="Q102" s="387"/>
      <c r="R102" s="381"/>
      <c r="S102" s="413"/>
      <c r="T102" s="384"/>
      <c r="U102" s="387"/>
      <c r="V102" s="373"/>
      <c r="W102" s="373"/>
      <c r="X102" s="386" t="s">
        <v>50</v>
      </c>
      <c r="Y102" s="386" t="s">
        <v>35</v>
      </c>
      <c r="Z102" s="386" t="s">
        <v>160</v>
      </c>
      <c r="AA102" s="409" t="s">
        <v>153</v>
      </c>
      <c r="AB102" s="407"/>
      <c r="AC102" s="399"/>
      <c r="AD102" s="387"/>
      <c r="AE102" s="387"/>
    </row>
    <row r="103" spans="2:31" ht="31.5" customHeight="1" thickBot="1">
      <c r="B103" s="387"/>
      <c r="C103" s="387"/>
      <c r="D103" s="373"/>
      <c r="E103" s="373"/>
      <c r="F103" s="378"/>
      <c r="G103" s="384"/>
      <c r="H103" s="386" t="s">
        <v>156</v>
      </c>
      <c r="I103" s="375" t="s">
        <v>51</v>
      </c>
      <c r="J103" s="376"/>
      <c r="K103" s="376"/>
      <c r="L103" s="376"/>
      <c r="M103" s="376"/>
      <c r="N103" s="380" t="s">
        <v>29</v>
      </c>
      <c r="O103" s="384"/>
      <c r="P103" s="387"/>
      <c r="Q103" s="387"/>
      <c r="R103" s="381"/>
      <c r="S103" s="413"/>
      <c r="T103" s="384"/>
      <c r="U103" s="387"/>
      <c r="V103" s="373"/>
      <c r="W103" s="373"/>
      <c r="X103" s="387"/>
      <c r="Y103" s="387"/>
      <c r="Z103" s="387"/>
      <c r="AA103" s="410"/>
      <c r="AB103" s="407"/>
      <c r="AC103" s="399"/>
      <c r="AD103" s="387"/>
      <c r="AE103" s="387"/>
    </row>
    <row r="104" spans="2:31" ht="157.5" customHeight="1" thickBot="1">
      <c r="B104" s="388"/>
      <c r="C104" s="388"/>
      <c r="D104" s="374"/>
      <c r="E104" s="374"/>
      <c r="F104" s="379"/>
      <c r="G104" s="385"/>
      <c r="H104" s="388"/>
      <c r="I104" s="13" t="s">
        <v>157</v>
      </c>
      <c r="J104" s="13" t="s">
        <v>30</v>
      </c>
      <c r="K104" s="13" t="s">
        <v>31</v>
      </c>
      <c r="L104" s="13" t="s">
        <v>141</v>
      </c>
      <c r="M104" s="14" t="s">
        <v>33</v>
      </c>
      <c r="N104" s="382"/>
      <c r="O104" s="385"/>
      <c r="P104" s="388"/>
      <c r="Q104" s="388"/>
      <c r="R104" s="382"/>
      <c r="S104" s="414"/>
      <c r="T104" s="385"/>
      <c r="U104" s="388"/>
      <c r="V104" s="401"/>
      <c r="W104" s="401"/>
      <c r="X104" s="388"/>
      <c r="Y104" s="388"/>
      <c r="Z104" s="388"/>
      <c r="AA104" s="411"/>
      <c r="AB104" s="408"/>
      <c r="AC104" s="400"/>
      <c r="AD104" s="388"/>
      <c r="AE104" s="388"/>
    </row>
    <row r="105" spans="2:31" ht="15.75" thickBot="1">
      <c r="B105" s="15">
        <v>1</v>
      </c>
      <c r="C105" s="16">
        <v>2</v>
      </c>
      <c r="D105" s="15">
        <v>3</v>
      </c>
      <c r="E105" s="17">
        <v>4</v>
      </c>
      <c r="F105" s="16">
        <v>5</v>
      </c>
      <c r="G105" s="18">
        <v>7</v>
      </c>
      <c r="H105" s="17">
        <v>8</v>
      </c>
      <c r="I105" s="17">
        <v>9</v>
      </c>
      <c r="J105" s="17">
        <v>10</v>
      </c>
      <c r="K105" s="17">
        <v>11</v>
      </c>
      <c r="L105" s="17">
        <v>12</v>
      </c>
      <c r="M105" s="17">
        <v>13</v>
      </c>
      <c r="N105" s="17">
        <v>14</v>
      </c>
      <c r="O105" s="17">
        <v>15</v>
      </c>
      <c r="P105" s="17">
        <v>16</v>
      </c>
      <c r="Q105" s="17">
        <v>17</v>
      </c>
      <c r="R105" s="17">
        <v>18</v>
      </c>
      <c r="S105" s="17">
        <v>19</v>
      </c>
      <c r="T105" s="17">
        <v>20</v>
      </c>
      <c r="U105" s="17">
        <v>21</v>
      </c>
      <c r="V105" s="17">
        <v>22</v>
      </c>
      <c r="W105" s="17">
        <v>23</v>
      </c>
      <c r="X105" s="17">
        <v>24</v>
      </c>
      <c r="Y105" s="17">
        <v>25</v>
      </c>
      <c r="Z105" s="17">
        <v>26</v>
      </c>
      <c r="AA105" s="17">
        <v>27</v>
      </c>
      <c r="AB105" s="17">
        <v>28</v>
      </c>
      <c r="AC105" s="17">
        <v>29</v>
      </c>
      <c r="AD105" s="17">
        <v>30</v>
      </c>
      <c r="AE105" s="17">
        <v>31</v>
      </c>
    </row>
    <row r="106" spans="2:31" ht="72" customHeight="1" thickBot="1" thickTop="1">
      <c r="B106" s="25">
        <v>164</v>
      </c>
      <c r="C106" s="26"/>
      <c r="D106" s="113">
        <f>B106+C106</f>
        <v>164</v>
      </c>
      <c r="E106" s="113">
        <v>321</v>
      </c>
      <c r="F106" s="114">
        <f>D106-E106</f>
        <v>-157</v>
      </c>
      <c r="G106" s="25"/>
      <c r="H106" s="113">
        <f>I106+N106</f>
        <v>0</v>
      </c>
      <c r="I106" s="115">
        <f>J106+K106+L106+M106</f>
        <v>0</v>
      </c>
      <c r="J106" s="26"/>
      <c r="K106" s="26"/>
      <c r="L106" s="26"/>
      <c r="M106" s="26"/>
      <c r="N106" s="26"/>
      <c r="O106" s="26"/>
      <c r="P106" s="26"/>
      <c r="Q106" s="26"/>
      <c r="R106" s="113">
        <f>E106</f>
        <v>321</v>
      </c>
      <c r="S106" s="28"/>
      <c r="T106" s="25">
        <v>10</v>
      </c>
      <c r="U106" s="26">
        <v>230</v>
      </c>
      <c r="V106" s="113">
        <f>T106+U106</f>
        <v>240</v>
      </c>
      <c r="W106" s="26">
        <v>215</v>
      </c>
      <c r="X106" s="113">
        <f>E106</f>
        <v>321</v>
      </c>
      <c r="Y106" s="113">
        <f>W106</f>
        <v>215</v>
      </c>
      <c r="Z106" s="113">
        <f>X106+Y106</f>
        <v>536</v>
      </c>
      <c r="AA106" s="116">
        <f>X106+(Y106/3)</f>
        <v>392.6666666666667</v>
      </c>
      <c r="AB106" s="117">
        <f>V106-W106</f>
        <v>25</v>
      </c>
      <c r="AC106" s="29"/>
      <c r="AD106" s="118">
        <f>AA106/3</f>
        <v>130.88888888888889</v>
      </c>
      <c r="AE106" s="119">
        <f>AD106/88</f>
        <v>1.4873737373737372</v>
      </c>
    </row>
    <row r="107" ht="15.75" thickTop="1"/>
    <row r="109" ht="15">
      <c r="D109" s="1" t="s">
        <v>171</v>
      </c>
    </row>
    <row r="110" spans="4:5" ht="15">
      <c r="D110" s="371" t="str">
        <f>'obr.P.2'!C45</f>
        <v>31.12.2015 године</v>
      </c>
      <c r="E110" s="371"/>
    </row>
    <row r="111" ht="15">
      <c r="Y111" s="1" t="s">
        <v>94</v>
      </c>
    </row>
    <row r="113" ht="15">
      <c r="Y113" s="1" t="s">
        <v>117</v>
      </c>
    </row>
    <row r="126" spans="9:24" ht="15">
      <c r="I126" s="389" t="s">
        <v>137</v>
      </c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</row>
    <row r="127" spans="9:24" ht="15"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</row>
    <row r="128" spans="9:24" ht="15"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</row>
    <row r="131" ht="18">
      <c r="B131" s="1" t="s">
        <v>97</v>
      </c>
    </row>
    <row r="134" spans="6:18" ht="15.75">
      <c r="F134" s="1" t="s">
        <v>104</v>
      </c>
      <c r="H134" s="5"/>
      <c r="I134" s="20" t="s">
        <v>166</v>
      </c>
      <c r="J134" s="5"/>
      <c r="K134" s="5"/>
      <c r="L134" s="5"/>
      <c r="M134" s="5"/>
      <c r="N134" s="5"/>
      <c r="O134" s="5"/>
      <c r="P134" s="5"/>
      <c r="Q134" s="5"/>
      <c r="R134" s="5"/>
    </row>
    <row r="136" spans="6:21" ht="18">
      <c r="F136" s="1" t="s">
        <v>105</v>
      </c>
      <c r="I136" s="21">
        <v>3</v>
      </c>
      <c r="Q136" s="70" t="s">
        <v>189</v>
      </c>
      <c r="R136" s="299" t="str">
        <f>'obr.P.2'!M31</f>
        <v>01.01.2015 године</v>
      </c>
      <c r="S136" s="299"/>
      <c r="T136" s="299"/>
      <c r="U136" s="299"/>
    </row>
    <row r="137" spans="2:31" ht="18">
      <c r="B137" s="7"/>
      <c r="C137" s="7"/>
      <c r="D137" s="7"/>
      <c r="E137" s="7"/>
      <c r="F137" s="7"/>
      <c r="G137" s="7"/>
      <c r="H137" s="7"/>
      <c r="I137" s="8"/>
      <c r="J137" s="9"/>
      <c r="K137" s="10" t="s">
        <v>81</v>
      </c>
      <c r="L137" s="10"/>
      <c r="M137" s="10"/>
      <c r="N137" s="10"/>
      <c r="O137" s="10"/>
      <c r="P137" s="11"/>
      <c r="Q137" s="73" t="s">
        <v>190</v>
      </c>
      <c r="R137" s="299" t="str">
        <f>'obr.P.2'!M32</f>
        <v>31.12.2015 године</v>
      </c>
      <c r="S137" s="299"/>
      <c r="T137" s="299"/>
      <c r="U137" s="299"/>
      <c r="V137" s="12"/>
      <c r="W137" s="12"/>
      <c r="X137" s="9"/>
      <c r="Y137" s="9"/>
      <c r="Z137" s="9"/>
      <c r="AA137" s="9"/>
      <c r="AB137" s="7"/>
      <c r="AC137" s="7"/>
      <c r="AD137" s="7"/>
      <c r="AE137" s="7"/>
    </row>
    <row r="138" spans="2:31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397" t="s">
        <v>100</v>
      </c>
      <c r="AE138" s="397"/>
    </row>
    <row r="139" spans="2:31" ht="15.75" thickBo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2:31" ht="23.25" customHeight="1" thickBot="1">
      <c r="B140" s="375" t="s">
        <v>34</v>
      </c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90" t="s">
        <v>35</v>
      </c>
      <c r="U140" s="376"/>
      <c r="V140" s="376"/>
      <c r="W140" s="376"/>
      <c r="X140" s="376"/>
      <c r="Y140" s="376"/>
      <c r="Z140" s="376"/>
      <c r="AA140" s="376"/>
      <c r="AB140" s="391"/>
      <c r="AC140" s="398" t="s">
        <v>36</v>
      </c>
      <c r="AD140" s="386" t="s">
        <v>37</v>
      </c>
      <c r="AE140" s="386" t="s">
        <v>38</v>
      </c>
    </row>
    <row r="141" spans="2:31" ht="20.25" customHeight="1" thickBot="1">
      <c r="B141" s="386" t="s">
        <v>39</v>
      </c>
      <c r="C141" s="386" t="s">
        <v>40</v>
      </c>
      <c r="D141" s="372" t="s">
        <v>154</v>
      </c>
      <c r="E141" s="372" t="s">
        <v>170</v>
      </c>
      <c r="F141" s="377" t="s">
        <v>155</v>
      </c>
      <c r="G141" s="390" t="s">
        <v>42</v>
      </c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412" t="s">
        <v>43</v>
      </c>
      <c r="T141" s="383" t="s">
        <v>44</v>
      </c>
      <c r="U141" s="386" t="s">
        <v>40</v>
      </c>
      <c r="V141" s="372" t="s">
        <v>159</v>
      </c>
      <c r="W141" s="372" t="s">
        <v>45</v>
      </c>
      <c r="X141" s="392" t="s">
        <v>46</v>
      </c>
      <c r="Y141" s="393"/>
      <c r="Z141" s="393"/>
      <c r="AA141" s="402"/>
      <c r="AB141" s="406" t="s">
        <v>161</v>
      </c>
      <c r="AC141" s="399"/>
      <c r="AD141" s="387"/>
      <c r="AE141" s="387"/>
    </row>
    <row r="142" spans="2:31" ht="9.75" customHeight="1" thickBot="1">
      <c r="B142" s="387"/>
      <c r="C142" s="387"/>
      <c r="D142" s="373"/>
      <c r="E142" s="373"/>
      <c r="F142" s="378"/>
      <c r="G142" s="383" t="s">
        <v>26</v>
      </c>
      <c r="H142" s="392" t="s">
        <v>25</v>
      </c>
      <c r="I142" s="393"/>
      <c r="J142" s="393"/>
      <c r="K142" s="393"/>
      <c r="L142" s="393"/>
      <c r="M142" s="393"/>
      <c r="N142" s="393"/>
      <c r="O142" s="383" t="s">
        <v>47</v>
      </c>
      <c r="P142" s="386" t="s">
        <v>48</v>
      </c>
      <c r="Q142" s="386" t="s">
        <v>49</v>
      </c>
      <c r="R142" s="380" t="s">
        <v>158</v>
      </c>
      <c r="S142" s="413"/>
      <c r="T142" s="384"/>
      <c r="U142" s="387"/>
      <c r="V142" s="373"/>
      <c r="W142" s="373"/>
      <c r="X142" s="403"/>
      <c r="Y142" s="404"/>
      <c r="Z142" s="404"/>
      <c r="AA142" s="405"/>
      <c r="AB142" s="407"/>
      <c r="AC142" s="399"/>
      <c r="AD142" s="387"/>
      <c r="AE142" s="387"/>
    </row>
    <row r="143" spans="2:31" ht="16.5" customHeight="1" thickBot="1">
      <c r="B143" s="387"/>
      <c r="C143" s="387"/>
      <c r="D143" s="373"/>
      <c r="E143" s="373"/>
      <c r="F143" s="378"/>
      <c r="G143" s="384"/>
      <c r="H143" s="394"/>
      <c r="I143" s="395"/>
      <c r="J143" s="395"/>
      <c r="K143" s="395"/>
      <c r="L143" s="395"/>
      <c r="M143" s="395"/>
      <c r="N143" s="395"/>
      <c r="O143" s="384"/>
      <c r="P143" s="387"/>
      <c r="Q143" s="387"/>
      <c r="R143" s="381"/>
      <c r="S143" s="413"/>
      <c r="T143" s="384"/>
      <c r="U143" s="387"/>
      <c r="V143" s="373"/>
      <c r="W143" s="373"/>
      <c r="X143" s="386" t="s">
        <v>50</v>
      </c>
      <c r="Y143" s="386" t="s">
        <v>35</v>
      </c>
      <c r="Z143" s="386" t="s">
        <v>160</v>
      </c>
      <c r="AA143" s="409" t="s">
        <v>153</v>
      </c>
      <c r="AB143" s="407"/>
      <c r="AC143" s="399"/>
      <c r="AD143" s="387"/>
      <c r="AE143" s="387"/>
    </row>
    <row r="144" spans="2:31" ht="31.5" customHeight="1" thickBot="1">
      <c r="B144" s="387"/>
      <c r="C144" s="387"/>
      <c r="D144" s="373"/>
      <c r="E144" s="373"/>
      <c r="F144" s="378"/>
      <c r="G144" s="384"/>
      <c r="H144" s="386" t="s">
        <v>156</v>
      </c>
      <c r="I144" s="375" t="s">
        <v>51</v>
      </c>
      <c r="J144" s="376"/>
      <c r="K144" s="376"/>
      <c r="L144" s="376"/>
      <c r="M144" s="376"/>
      <c r="N144" s="380" t="s">
        <v>29</v>
      </c>
      <c r="O144" s="384"/>
      <c r="P144" s="387"/>
      <c r="Q144" s="387"/>
      <c r="R144" s="381"/>
      <c r="S144" s="413"/>
      <c r="T144" s="384"/>
      <c r="U144" s="387"/>
      <c r="V144" s="373"/>
      <c r="W144" s="373"/>
      <c r="X144" s="387"/>
      <c r="Y144" s="387"/>
      <c r="Z144" s="387"/>
      <c r="AA144" s="410"/>
      <c r="AB144" s="407"/>
      <c r="AC144" s="399"/>
      <c r="AD144" s="387"/>
      <c r="AE144" s="387"/>
    </row>
    <row r="145" spans="2:31" ht="157.5" customHeight="1" thickBot="1">
      <c r="B145" s="388"/>
      <c r="C145" s="388"/>
      <c r="D145" s="374"/>
      <c r="E145" s="374"/>
      <c r="F145" s="379"/>
      <c r="G145" s="385"/>
      <c r="H145" s="388"/>
      <c r="I145" s="13" t="s">
        <v>157</v>
      </c>
      <c r="J145" s="13" t="s">
        <v>30</v>
      </c>
      <c r="K145" s="13" t="s">
        <v>31</v>
      </c>
      <c r="L145" s="13" t="s">
        <v>141</v>
      </c>
      <c r="M145" s="14" t="s">
        <v>33</v>
      </c>
      <c r="N145" s="382"/>
      <c r="O145" s="385"/>
      <c r="P145" s="388"/>
      <c r="Q145" s="388"/>
      <c r="R145" s="382"/>
      <c r="S145" s="414"/>
      <c r="T145" s="385"/>
      <c r="U145" s="388"/>
      <c r="V145" s="401"/>
      <c r="W145" s="401"/>
      <c r="X145" s="388"/>
      <c r="Y145" s="388"/>
      <c r="Z145" s="388"/>
      <c r="AA145" s="411"/>
      <c r="AB145" s="408"/>
      <c r="AC145" s="400"/>
      <c r="AD145" s="388"/>
      <c r="AE145" s="388"/>
    </row>
    <row r="146" spans="2:31" ht="15.75" thickBot="1">
      <c r="B146" s="15">
        <v>1</v>
      </c>
      <c r="C146" s="16">
        <v>2</v>
      </c>
      <c r="D146" s="15">
        <v>3</v>
      </c>
      <c r="E146" s="17">
        <v>4</v>
      </c>
      <c r="F146" s="16">
        <v>5</v>
      </c>
      <c r="G146" s="18">
        <v>7</v>
      </c>
      <c r="H146" s="17">
        <v>8</v>
      </c>
      <c r="I146" s="17">
        <v>9</v>
      </c>
      <c r="J146" s="17">
        <v>10</v>
      </c>
      <c r="K146" s="17">
        <v>11</v>
      </c>
      <c r="L146" s="17">
        <v>12</v>
      </c>
      <c r="M146" s="17">
        <v>13</v>
      </c>
      <c r="N146" s="17">
        <v>14</v>
      </c>
      <c r="O146" s="17">
        <v>15</v>
      </c>
      <c r="P146" s="17">
        <v>16</v>
      </c>
      <c r="Q146" s="17">
        <v>17</v>
      </c>
      <c r="R146" s="17">
        <v>18</v>
      </c>
      <c r="S146" s="17">
        <v>19</v>
      </c>
      <c r="T146" s="17">
        <v>20</v>
      </c>
      <c r="U146" s="17">
        <v>21</v>
      </c>
      <c r="V146" s="17">
        <v>22</v>
      </c>
      <c r="W146" s="17">
        <v>23</v>
      </c>
      <c r="X146" s="17">
        <v>24</v>
      </c>
      <c r="Y146" s="17">
        <v>25</v>
      </c>
      <c r="Z146" s="17">
        <v>26</v>
      </c>
      <c r="AA146" s="17">
        <v>27</v>
      </c>
      <c r="AB146" s="17">
        <v>28</v>
      </c>
      <c r="AC146" s="17">
        <v>29</v>
      </c>
      <c r="AD146" s="17">
        <v>30</v>
      </c>
      <c r="AE146" s="17">
        <v>31</v>
      </c>
    </row>
    <row r="147" spans="2:31" ht="72" customHeight="1" thickBot="1" thickTop="1">
      <c r="B147" s="25">
        <v>314</v>
      </c>
      <c r="C147" s="26"/>
      <c r="D147" s="113">
        <f>B147+C147</f>
        <v>314</v>
      </c>
      <c r="E147" s="113">
        <v>373</v>
      </c>
      <c r="F147" s="114">
        <f>D147-E147</f>
        <v>-59</v>
      </c>
      <c r="G147" s="25"/>
      <c r="H147" s="113">
        <f>I147+N147</f>
        <v>0</v>
      </c>
      <c r="I147" s="115">
        <f>J147+K147+L147+M147</f>
        <v>0</v>
      </c>
      <c r="J147" s="26"/>
      <c r="K147" s="26"/>
      <c r="L147" s="26"/>
      <c r="M147" s="26"/>
      <c r="N147" s="26"/>
      <c r="O147" s="26"/>
      <c r="P147" s="26"/>
      <c r="Q147" s="26"/>
      <c r="R147" s="113">
        <f>E147</f>
        <v>373</v>
      </c>
      <c r="S147" s="28"/>
      <c r="T147" s="25">
        <v>7</v>
      </c>
      <c r="U147" s="26">
        <v>230</v>
      </c>
      <c r="V147" s="113">
        <f>T147+U147</f>
        <v>237</v>
      </c>
      <c r="W147" s="26">
        <v>223</v>
      </c>
      <c r="X147" s="113">
        <f>E147</f>
        <v>373</v>
      </c>
      <c r="Y147" s="113">
        <f>W147</f>
        <v>223</v>
      </c>
      <c r="Z147" s="113">
        <f>X147+Y147</f>
        <v>596</v>
      </c>
      <c r="AA147" s="116">
        <f>X147+(Y147/3)</f>
        <v>447.3333333333333</v>
      </c>
      <c r="AB147" s="117">
        <f>V147-W147</f>
        <v>14</v>
      </c>
      <c r="AC147" s="29"/>
      <c r="AD147" s="118">
        <f>AA147/3</f>
        <v>149.11111111111111</v>
      </c>
      <c r="AE147" s="119">
        <f>AD147/110</f>
        <v>1.3555555555555556</v>
      </c>
    </row>
    <row r="148" ht="15.75" thickTop="1"/>
    <row r="150" ht="15">
      <c r="D150" s="1" t="s">
        <v>171</v>
      </c>
    </row>
    <row r="151" spans="4:5" ht="15">
      <c r="D151" s="371" t="str">
        <f>'obr.P.2'!C45</f>
        <v>31.12.2015 године</v>
      </c>
      <c r="E151" s="371"/>
    </row>
    <row r="152" ht="15">
      <c r="Y152" s="1" t="s">
        <v>94</v>
      </c>
    </row>
    <row r="154" ht="15">
      <c r="Y154" s="1" t="s">
        <v>117</v>
      </c>
    </row>
    <row r="167" spans="9:24" ht="15" customHeight="1">
      <c r="I167" s="389" t="s">
        <v>137</v>
      </c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</row>
    <row r="168" spans="9:24" ht="15" customHeight="1"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</row>
    <row r="169" spans="9:24" ht="15" customHeight="1"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</row>
    <row r="172" ht="18">
      <c r="B172" s="1" t="s">
        <v>97</v>
      </c>
    </row>
    <row r="173" ht="18">
      <c r="B173" s="3" t="s">
        <v>143</v>
      </c>
    </row>
    <row r="175" spans="6:18" ht="15.75">
      <c r="F175" s="1" t="s">
        <v>104</v>
      </c>
      <c r="H175" s="5"/>
      <c r="I175" s="20" t="s">
        <v>142</v>
      </c>
      <c r="J175" s="5"/>
      <c r="K175" s="5"/>
      <c r="L175" s="5"/>
      <c r="M175" s="5"/>
      <c r="N175" s="5"/>
      <c r="O175" s="5"/>
      <c r="P175" s="5"/>
      <c r="Q175" s="5"/>
      <c r="R175" s="5"/>
    </row>
    <row r="177" spans="6:21" ht="18">
      <c r="F177" s="1" t="s">
        <v>105</v>
      </c>
      <c r="I177" s="21">
        <v>4</v>
      </c>
      <c r="Q177" s="70" t="s">
        <v>189</v>
      </c>
      <c r="R177" s="299" t="str">
        <f>'obr.P.2'!M31</f>
        <v>01.01.2015 године</v>
      </c>
      <c r="S177" s="299"/>
      <c r="T177" s="299"/>
      <c r="U177" s="299"/>
    </row>
    <row r="178" spans="2:31" ht="18">
      <c r="B178" s="7"/>
      <c r="C178" s="7"/>
      <c r="D178" s="7"/>
      <c r="E178" s="7"/>
      <c r="F178" s="7"/>
      <c r="G178" s="7"/>
      <c r="H178" s="7"/>
      <c r="I178" s="8"/>
      <c r="J178" s="9"/>
      <c r="K178" s="10" t="s">
        <v>81</v>
      </c>
      <c r="L178" s="10"/>
      <c r="M178" s="10"/>
      <c r="N178" s="10"/>
      <c r="O178" s="10"/>
      <c r="P178" s="11"/>
      <c r="Q178" s="73" t="s">
        <v>190</v>
      </c>
      <c r="R178" s="299" t="str">
        <f>'obr.P.2'!M32</f>
        <v>31.12.2015 године</v>
      </c>
      <c r="S178" s="299"/>
      <c r="T178" s="299"/>
      <c r="U178" s="299"/>
      <c r="V178" s="12"/>
      <c r="W178" s="12"/>
      <c r="X178" s="9"/>
      <c r="Y178" s="9"/>
      <c r="Z178" s="9"/>
      <c r="AA178" s="9"/>
      <c r="AB178" s="7"/>
      <c r="AC178" s="7"/>
      <c r="AD178" s="7"/>
      <c r="AE178" s="7"/>
    </row>
    <row r="179" spans="2:31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397" t="s">
        <v>100</v>
      </c>
      <c r="AE179" s="397"/>
    </row>
    <row r="180" spans="2:31" ht="15.75" thickBo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2:31" ht="23.25" customHeight="1" thickBot="1">
      <c r="B181" s="375" t="s">
        <v>34</v>
      </c>
      <c r="C181" s="376"/>
      <c r="D181" s="376"/>
      <c r="E181" s="376"/>
      <c r="F181" s="376"/>
      <c r="G181" s="376"/>
      <c r="H181" s="376"/>
      <c r="I181" s="376"/>
      <c r="J181" s="376"/>
      <c r="K181" s="376"/>
      <c r="L181" s="376"/>
      <c r="M181" s="376"/>
      <c r="N181" s="376"/>
      <c r="O181" s="376"/>
      <c r="P181" s="376"/>
      <c r="Q181" s="376"/>
      <c r="R181" s="376"/>
      <c r="S181" s="376"/>
      <c r="T181" s="390" t="s">
        <v>35</v>
      </c>
      <c r="U181" s="376"/>
      <c r="V181" s="376"/>
      <c r="W181" s="376"/>
      <c r="X181" s="376"/>
      <c r="Y181" s="376"/>
      <c r="Z181" s="376"/>
      <c r="AA181" s="376"/>
      <c r="AB181" s="391"/>
      <c r="AC181" s="398" t="s">
        <v>36</v>
      </c>
      <c r="AD181" s="386" t="s">
        <v>37</v>
      </c>
      <c r="AE181" s="386" t="s">
        <v>38</v>
      </c>
    </row>
    <row r="182" spans="2:31" ht="20.25" customHeight="1" thickBot="1">
      <c r="B182" s="386" t="s">
        <v>39</v>
      </c>
      <c r="C182" s="386" t="s">
        <v>40</v>
      </c>
      <c r="D182" s="372" t="s">
        <v>154</v>
      </c>
      <c r="E182" s="372" t="s">
        <v>170</v>
      </c>
      <c r="F182" s="377" t="s">
        <v>155</v>
      </c>
      <c r="G182" s="390" t="s">
        <v>42</v>
      </c>
      <c r="H182" s="376"/>
      <c r="I182" s="376"/>
      <c r="J182" s="376"/>
      <c r="K182" s="376"/>
      <c r="L182" s="376"/>
      <c r="M182" s="376"/>
      <c r="N182" s="376"/>
      <c r="O182" s="376"/>
      <c r="P182" s="376"/>
      <c r="Q182" s="376"/>
      <c r="R182" s="376"/>
      <c r="S182" s="412" t="s">
        <v>43</v>
      </c>
      <c r="T182" s="383" t="s">
        <v>44</v>
      </c>
      <c r="U182" s="386" t="s">
        <v>40</v>
      </c>
      <c r="V182" s="372" t="s">
        <v>159</v>
      </c>
      <c r="W182" s="372" t="s">
        <v>45</v>
      </c>
      <c r="X182" s="392" t="s">
        <v>46</v>
      </c>
      <c r="Y182" s="393"/>
      <c r="Z182" s="393"/>
      <c r="AA182" s="402"/>
      <c r="AB182" s="406" t="s">
        <v>161</v>
      </c>
      <c r="AC182" s="399"/>
      <c r="AD182" s="387"/>
      <c r="AE182" s="387"/>
    </row>
    <row r="183" spans="2:31" ht="9.75" customHeight="1" thickBot="1">
      <c r="B183" s="387"/>
      <c r="C183" s="387"/>
      <c r="D183" s="373"/>
      <c r="E183" s="373"/>
      <c r="F183" s="378"/>
      <c r="G183" s="383" t="s">
        <v>26</v>
      </c>
      <c r="H183" s="392" t="s">
        <v>25</v>
      </c>
      <c r="I183" s="393"/>
      <c r="J183" s="393"/>
      <c r="K183" s="393"/>
      <c r="L183" s="393"/>
      <c r="M183" s="393"/>
      <c r="N183" s="393"/>
      <c r="O183" s="383" t="s">
        <v>47</v>
      </c>
      <c r="P183" s="386" t="s">
        <v>48</v>
      </c>
      <c r="Q183" s="386" t="s">
        <v>49</v>
      </c>
      <c r="R183" s="380" t="s">
        <v>158</v>
      </c>
      <c r="S183" s="413"/>
      <c r="T183" s="384"/>
      <c r="U183" s="387"/>
      <c r="V183" s="373"/>
      <c r="W183" s="373"/>
      <c r="X183" s="403"/>
      <c r="Y183" s="404"/>
      <c r="Z183" s="404"/>
      <c r="AA183" s="405"/>
      <c r="AB183" s="407"/>
      <c r="AC183" s="399"/>
      <c r="AD183" s="387"/>
      <c r="AE183" s="387"/>
    </row>
    <row r="184" spans="2:31" ht="16.5" customHeight="1" thickBot="1">
      <c r="B184" s="387"/>
      <c r="C184" s="387"/>
      <c r="D184" s="373"/>
      <c r="E184" s="373"/>
      <c r="F184" s="378"/>
      <c r="G184" s="384"/>
      <c r="H184" s="394"/>
      <c r="I184" s="395"/>
      <c r="J184" s="395"/>
      <c r="K184" s="395"/>
      <c r="L184" s="395"/>
      <c r="M184" s="395"/>
      <c r="N184" s="395"/>
      <c r="O184" s="384"/>
      <c r="P184" s="387"/>
      <c r="Q184" s="387"/>
      <c r="R184" s="381"/>
      <c r="S184" s="413"/>
      <c r="T184" s="384"/>
      <c r="U184" s="387"/>
      <c r="V184" s="373"/>
      <c r="W184" s="373"/>
      <c r="X184" s="386" t="s">
        <v>50</v>
      </c>
      <c r="Y184" s="386" t="s">
        <v>35</v>
      </c>
      <c r="Z184" s="386" t="s">
        <v>160</v>
      </c>
      <c r="AA184" s="409" t="s">
        <v>153</v>
      </c>
      <c r="AB184" s="407"/>
      <c r="AC184" s="399"/>
      <c r="AD184" s="387"/>
      <c r="AE184" s="387"/>
    </row>
    <row r="185" spans="2:31" ht="31.5" customHeight="1" thickBot="1">
      <c r="B185" s="387"/>
      <c r="C185" s="387"/>
      <c r="D185" s="373"/>
      <c r="E185" s="373"/>
      <c r="F185" s="378"/>
      <c r="G185" s="384"/>
      <c r="H185" s="386" t="s">
        <v>156</v>
      </c>
      <c r="I185" s="375" t="s">
        <v>51</v>
      </c>
      <c r="J185" s="376"/>
      <c r="K185" s="376"/>
      <c r="L185" s="376"/>
      <c r="M185" s="376"/>
      <c r="N185" s="380" t="s">
        <v>29</v>
      </c>
      <c r="O185" s="384"/>
      <c r="P185" s="387"/>
      <c r="Q185" s="387"/>
      <c r="R185" s="381"/>
      <c r="S185" s="413"/>
      <c r="T185" s="384"/>
      <c r="U185" s="387"/>
      <c r="V185" s="373"/>
      <c r="W185" s="373"/>
      <c r="X185" s="387"/>
      <c r="Y185" s="387"/>
      <c r="Z185" s="387"/>
      <c r="AA185" s="410"/>
      <c r="AB185" s="407"/>
      <c r="AC185" s="399"/>
      <c r="AD185" s="387"/>
      <c r="AE185" s="387"/>
    </row>
    <row r="186" spans="2:31" ht="157.5" customHeight="1" thickBot="1">
      <c r="B186" s="388"/>
      <c r="C186" s="388"/>
      <c r="D186" s="374"/>
      <c r="E186" s="374"/>
      <c r="F186" s="379"/>
      <c r="G186" s="385"/>
      <c r="H186" s="388"/>
      <c r="I186" s="13" t="s">
        <v>157</v>
      </c>
      <c r="J186" s="13" t="s">
        <v>30</v>
      </c>
      <c r="K186" s="13" t="s">
        <v>31</v>
      </c>
      <c r="L186" s="13" t="s">
        <v>141</v>
      </c>
      <c r="M186" s="14" t="s">
        <v>33</v>
      </c>
      <c r="N186" s="382"/>
      <c r="O186" s="385"/>
      <c r="P186" s="388"/>
      <c r="Q186" s="388"/>
      <c r="R186" s="382"/>
      <c r="S186" s="414"/>
      <c r="T186" s="385"/>
      <c r="U186" s="388"/>
      <c r="V186" s="401"/>
      <c r="W186" s="401"/>
      <c r="X186" s="388"/>
      <c r="Y186" s="388"/>
      <c r="Z186" s="388"/>
      <c r="AA186" s="411"/>
      <c r="AB186" s="408"/>
      <c r="AC186" s="400"/>
      <c r="AD186" s="388"/>
      <c r="AE186" s="388"/>
    </row>
    <row r="187" spans="2:31" ht="15.75" thickBot="1">
      <c r="B187" s="15">
        <v>1</v>
      </c>
      <c r="C187" s="16">
        <v>2</v>
      </c>
      <c r="D187" s="15">
        <v>3</v>
      </c>
      <c r="E187" s="17">
        <v>4</v>
      </c>
      <c r="F187" s="16">
        <v>5</v>
      </c>
      <c r="G187" s="18">
        <v>7</v>
      </c>
      <c r="H187" s="17">
        <v>8</v>
      </c>
      <c r="I187" s="17">
        <v>9</v>
      </c>
      <c r="J187" s="17">
        <v>10</v>
      </c>
      <c r="K187" s="17">
        <v>11</v>
      </c>
      <c r="L187" s="17">
        <v>12</v>
      </c>
      <c r="M187" s="17">
        <v>13</v>
      </c>
      <c r="N187" s="17">
        <v>14</v>
      </c>
      <c r="O187" s="17">
        <v>15</v>
      </c>
      <c r="P187" s="17">
        <v>16</v>
      </c>
      <c r="Q187" s="17">
        <v>17</v>
      </c>
      <c r="R187" s="17">
        <v>18</v>
      </c>
      <c r="S187" s="17">
        <v>19</v>
      </c>
      <c r="T187" s="17">
        <v>20</v>
      </c>
      <c r="U187" s="17">
        <v>21</v>
      </c>
      <c r="V187" s="17">
        <v>22</v>
      </c>
      <c r="W187" s="17">
        <v>23</v>
      </c>
      <c r="X187" s="17">
        <v>24</v>
      </c>
      <c r="Y187" s="17">
        <v>25</v>
      </c>
      <c r="Z187" s="17">
        <v>26</v>
      </c>
      <c r="AA187" s="17">
        <v>27</v>
      </c>
      <c r="AB187" s="17">
        <v>28</v>
      </c>
      <c r="AC187" s="17">
        <v>29</v>
      </c>
      <c r="AD187" s="17">
        <v>30</v>
      </c>
      <c r="AE187" s="17">
        <v>31</v>
      </c>
    </row>
    <row r="188" spans="2:31" ht="72" customHeight="1" thickBot="1" thickTop="1">
      <c r="B188" s="25">
        <v>505</v>
      </c>
      <c r="C188" s="26"/>
      <c r="D188" s="113">
        <f>B188+C188</f>
        <v>505</v>
      </c>
      <c r="E188" s="113">
        <v>478</v>
      </c>
      <c r="F188" s="114">
        <f>D188-E188</f>
        <v>27</v>
      </c>
      <c r="G188" s="25"/>
      <c r="H188" s="113">
        <f>I188+N188</f>
        <v>0</v>
      </c>
      <c r="I188" s="115">
        <f>J188+K188+L188+M188</f>
        <v>0</v>
      </c>
      <c r="J188" s="26"/>
      <c r="K188" s="26"/>
      <c r="L188" s="26"/>
      <c r="M188" s="26"/>
      <c r="N188" s="26"/>
      <c r="O188" s="26"/>
      <c r="P188" s="26"/>
      <c r="Q188" s="26"/>
      <c r="R188" s="113">
        <f>E188</f>
        <v>478</v>
      </c>
      <c r="S188" s="28"/>
      <c r="T188" s="25">
        <v>17</v>
      </c>
      <c r="U188" s="26">
        <v>203</v>
      </c>
      <c r="V188" s="113">
        <f>T188+U188</f>
        <v>220</v>
      </c>
      <c r="W188" s="26">
        <v>215</v>
      </c>
      <c r="X188" s="113">
        <f>E188</f>
        <v>478</v>
      </c>
      <c r="Y188" s="113">
        <f>W188</f>
        <v>215</v>
      </c>
      <c r="Z188" s="113">
        <f>X188+Y188</f>
        <v>693</v>
      </c>
      <c r="AA188" s="116">
        <f>X188+(Y188/3)</f>
        <v>549.6666666666666</v>
      </c>
      <c r="AB188" s="117">
        <f>V188-W188</f>
        <v>5</v>
      </c>
      <c r="AC188" s="29"/>
      <c r="AD188" s="118">
        <f>AA188/3</f>
        <v>183.2222222222222</v>
      </c>
      <c r="AE188" s="119">
        <f>AD188/110</f>
        <v>1.6656565656565654</v>
      </c>
    </row>
    <row r="189" ht="15.75" thickTop="1"/>
    <row r="190" ht="15">
      <c r="AD190" s="22"/>
    </row>
    <row r="191" ht="15">
      <c r="D191" s="1" t="s">
        <v>171</v>
      </c>
    </row>
    <row r="192" spans="4:5" ht="15">
      <c r="D192" s="371" t="str">
        <f>'obr.P.2'!C45</f>
        <v>31.12.2015 године</v>
      </c>
      <c r="E192" s="371"/>
    </row>
    <row r="193" ht="15">
      <c r="Y193" s="1" t="s">
        <v>94</v>
      </c>
    </row>
    <row r="195" ht="15">
      <c r="Y195" s="1" t="s">
        <v>117</v>
      </c>
    </row>
    <row r="208" spans="9:24" ht="15">
      <c r="I208" s="389" t="s">
        <v>137</v>
      </c>
      <c r="J208" s="389"/>
      <c r="K208" s="389"/>
      <c r="L208" s="389"/>
      <c r="M208" s="389"/>
      <c r="N208" s="389"/>
      <c r="O208" s="389"/>
      <c r="P208" s="389"/>
      <c r="Q208" s="389"/>
      <c r="R208" s="389"/>
      <c r="S208" s="389"/>
      <c r="T208" s="389"/>
      <c r="U208" s="389"/>
      <c r="V208" s="389"/>
      <c r="W208" s="389"/>
      <c r="X208" s="389"/>
    </row>
    <row r="209" spans="9:24" ht="15">
      <c r="I209" s="389"/>
      <c r="J209" s="389"/>
      <c r="K209" s="389"/>
      <c r="L209" s="389"/>
      <c r="M209" s="389"/>
      <c r="N209" s="389"/>
      <c r="O209" s="389"/>
      <c r="P209" s="389"/>
      <c r="Q209" s="389"/>
      <c r="R209" s="389"/>
      <c r="S209" s="389"/>
      <c r="T209" s="389"/>
      <c r="U209" s="389"/>
      <c r="V209" s="389"/>
      <c r="W209" s="389"/>
      <c r="X209" s="389"/>
    </row>
    <row r="210" spans="9:24" ht="15">
      <c r="I210" s="389"/>
      <c r="J210" s="389"/>
      <c r="K210" s="389"/>
      <c r="L210" s="389"/>
      <c r="M210" s="389"/>
      <c r="N210" s="389"/>
      <c r="O210" s="389"/>
      <c r="P210" s="389"/>
      <c r="Q210" s="389"/>
      <c r="R210" s="389"/>
      <c r="S210" s="389"/>
      <c r="T210" s="389"/>
      <c r="U210" s="389"/>
      <c r="V210" s="389"/>
      <c r="W210" s="389"/>
      <c r="X210" s="389"/>
    </row>
    <row r="213" ht="18">
      <c r="B213" s="1" t="s">
        <v>97</v>
      </c>
    </row>
    <row r="216" spans="6:18" ht="15.75">
      <c r="F216" s="1" t="s">
        <v>104</v>
      </c>
      <c r="H216" s="5"/>
      <c r="I216" s="20" t="s">
        <v>167</v>
      </c>
      <c r="J216" s="5"/>
      <c r="K216" s="5"/>
      <c r="L216" s="5"/>
      <c r="M216" s="5"/>
      <c r="N216" s="5"/>
      <c r="O216" s="5"/>
      <c r="P216" s="5"/>
      <c r="Q216" s="5"/>
      <c r="R216" s="5"/>
    </row>
    <row r="218" spans="6:21" ht="18">
      <c r="F218" s="1" t="s">
        <v>105</v>
      </c>
      <c r="I218" s="21">
        <v>5</v>
      </c>
      <c r="Q218" s="70" t="s">
        <v>189</v>
      </c>
      <c r="R218" s="299" t="str">
        <f>'obr.P.2'!M31</f>
        <v>01.01.2015 године</v>
      </c>
      <c r="S218" s="299"/>
      <c r="T218" s="299"/>
      <c r="U218" s="299"/>
    </row>
    <row r="219" spans="2:31" ht="18">
      <c r="B219" s="7"/>
      <c r="C219" s="7"/>
      <c r="D219" s="7"/>
      <c r="E219" s="7"/>
      <c r="F219" s="7"/>
      <c r="G219" s="7"/>
      <c r="H219" s="7"/>
      <c r="I219" s="8"/>
      <c r="J219" s="9"/>
      <c r="K219" s="10" t="s">
        <v>81</v>
      </c>
      <c r="L219" s="10"/>
      <c r="M219" s="10"/>
      <c r="N219" s="10"/>
      <c r="O219" s="10"/>
      <c r="P219" s="11"/>
      <c r="Q219" s="73" t="s">
        <v>190</v>
      </c>
      <c r="R219" s="299" t="str">
        <f>'obr.P.2'!M32</f>
        <v>31.12.2015 године</v>
      </c>
      <c r="S219" s="299"/>
      <c r="T219" s="299"/>
      <c r="U219" s="299"/>
      <c r="V219" s="12"/>
      <c r="W219" s="12"/>
      <c r="X219" s="9"/>
      <c r="Y219" s="9"/>
      <c r="Z219" s="9"/>
      <c r="AA219" s="9"/>
      <c r="AB219" s="7"/>
      <c r="AC219" s="7"/>
      <c r="AD219" s="7"/>
      <c r="AE219" s="7"/>
    </row>
    <row r="220" spans="2:31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397" t="s">
        <v>100</v>
      </c>
      <c r="AE220" s="397"/>
    </row>
    <row r="221" spans="2:31" ht="15.75" thickBo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2:31" ht="23.25" customHeight="1" thickBot="1">
      <c r="B222" s="375" t="s">
        <v>34</v>
      </c>
      <c r="C222" s="376"/>
      <c r="D222" s="376"/>
      <c r="E222" s="376"/>
      <c r="F222" s="376"/>
      <c r="G222" s="376"/>
      <c r="H222" s="376"/>
      <c r="I222" s="376"/>
      <c r="J222" s="376"/>
      <c r="K222" s="376"/>
      <c r="L222" s="376"/>
      <c r="M222" s="376"/>
      <c r="N222" s="376"/>
      <c r="O222" s="376"/>
      <c r="P222" s="376"/>
      <c r="Q222" s="376"/>
      <c r="R222" s="376"/>
      <c r="S222" s="376"/>
      <c r="T222" s="390" t="s">
        <v>35</v>
      </c>
      <c r="U222" s="376"/>
      <c r="V222" s="376"/>
      <c r="W222" s="376"/>
      <c r="X222" s="376"/>
      <c r="Y222" s="376"/>
      <c r="Z222" s="376"/>
      <c r="AA222" s="376"/>
      <c r="AB222" s="391"/>
      <c r="AC222" s="398" t="s">
        <v>36</v>
      </c>
      <c r="AD222" s="386" t="s">
        <v>37</v>
      </c>
      <c r="AE222" s="386" t="s">
        <v>38</v>
      </c>
    </row>
    <row r="223" spans="2:31" ht="20.25" customHeight="1" thickBot="1">
      <c r="B223" s="386" t="s">
        <v>39</v>
      </c>
      <c r="C223" s="386" t="s">
        <v>40</v>
      </c>
      <c r="D223" s="372" t="s">
        <v>154</v>
      </c>
      <c r="E223" s="372" t="s">
        <v>170</v>
      </c>
      <c r="F223" s="377" t="s">
        <v>155</v>
      </c>
      <c r="G223" s="390" t="s">
        <v>42</v>
      </c>
      <c r="H223" s="376"/>
      <c r="I223" s="376"/>
      <c r="J223" s="376"/>
      <c r="K223" s="376"/>
      <c r="L223" s="376"/>
      <c r="M223" s="376"/>
      <c r="N223" s="376"/>
      <c r="O223" s="376"/>
      <c r="P223" s="376"/>
      <c r="Q223" s="376"/>
      <c r="R223" s="376"/>
      <c r="S223" s="412" t="s">
        <v>43</v>
      </c>
      <c r="T223" s="383" t="s">
        <v>44</v>
      </c>
      <c r="U223" s="386" t="s">
        <v>40</v>
      </c>
      <c r="V223" s="372" t="s">
        <v>159</v>
      </c>
      <c r="W223" s="372" t="s">
        <v>45</v>
      </c>
      <c r="X223" s="392" t="s">
        <v>46</v>
      </c>
      <c r="Y223" s="393"/>
      <c r="Z223" s="393"/>
      <c r="AA223" s="402"/>
      <c r="AB223" s="406" t="s">
        <v>161</v>
      </c>
      <c r="AC223" s="399"/>
      <c r="AD223" s="387"/>
      <c r="AE223" s="387"/>
    </row>
    <row r="224" spans="2:31" ht="9.75" customHeight="1" thickBot="1">
      <c r="B224" s="387"/>
      <c r="C224" s="387"/>
      <c r="D224" s="373"/>
      <c r="E224" s="373"/>
      <c r="F224" s="378"/>
      <c r="G224" s="383" t="s">
        <v>26</v>
      </c>
      <c r="H224" s="392" t="s">
        <v>25</v>
      </c>
      <c r="I224" s="393"/>
      <c r="J224" s="393"/>
      <c r="K224" s="393"/>
      <c r="L224" s="393"/>
      <c r="M224" s="393"/>
      <c r="N224" s="393"/>
      <c r="O224" s="383" t="s">
        <v>47</v>
      </c>
      <c r="P224" s="386" t="s">
        <v>48</v>
      </c>
      <c r="Q224" s="386" t="s">
        <v>49</v>
      </c>
      <c r="R224" s="380" t="s">
        <v>158</v>
      </c>
      <c r="S224" s="413"/>
      <c r="T224" s="384"/>
      <c r="U224" s="387"/>
      <c r="V224" s="373"/>
      <c r="W224" s="373"/>
      <c r="X224" s="403"/>
      <c r="Y224" s="404"/>
      <c r="Z224" s="404"/>
      <c r="AA224" s="405"/>
      <c r="AB224" s="407"/>
      <c r="AC224" s="399"/>
      <c r="AD224" s="387"/>
      <c r="AE224" s="387"/>
    </row>
    <row r="225" spans="2:31" ht="16.5" customHeight="1" thickBot="1">
      <c r="B225" s="387"/>
      <c r="C225" s="387"/>
      <c r="D225" s="373"/>
      <c r="E225" s="373"/>
      <c r="F225" s="378"/>
      <c r="G225" s="384"/>
      <c r="H225" s="394"/>
      <c r="I225" s="395"/>
      <c r="J225" s="395"/>
      <c r="K225" s="395"/>
      <c r="L225" s="395"/>
      <c r="M225" s="395"/>
      <c r="N225" s="395"/>
      <c r="O225" s="384"/>
      <c r="P225" s="387"/>
      <c r="Q225" s="387"/>
      <c r="R225" s="381"/>
      <c r="S225" s="413"/>
      <c r="T225" s="384"/>
      <c r="U225" s="387"/>
      <c r="V225" s="373"/>
      <c r="W225" s="373"/>
      <c r="X225" s="386" t="s">
        <v>50</v>
      </c>
      <c r="Y225" s="386" t="s">
        <v>35</v>
      </c>
      <c r="Z225" s="386" t="s">
        <v>160</v>
      </c>
      <c r="AA225" s="409" t="s">
        <v>153</v>
      </c>
      <c r="AB225" s="407"/>
      <c r="AC225" s="399"/>
      <c r="AD225" s="387"/>
      <c r="AE225" s="387"/>
    </row>
    <row r="226" spans="2:31" ht="31.5" customHeight="1" thickBot="1">
      <c r="B226" s="387"/>
      <c r="C226" s="387"/>
      <c r="D226" s="373"/>
      <c r="E226" s="373"/>
      <c r="F226" s="378"/>
      <c r="G226" s="384"/>
      <c r="H226" s="386" t="s">
        <v>156</v>
      </c>
      <c r="I226" s="375" t="s">
        <v>51</v>
      </c>
      <c r="J226" s="376"/>
      <c r="K226" s="376"/>
      <c r="L226" s="376"/>
      <c r="M226" s="376"/>
      <c r="N226" s="380" t="s">
        <v>29</v>
      </c>
      <c r="O226" s="384"/>
      <c r="P226" s="387"/>
      <c r="Q226" s="387"/>
      <c r="R226" s="381"/>
      <c r="S226" s="413"/>
      <c r="T226" s="384"/>
      <c r="U226" s="387"/>
      <c r="V226" s="373"/>
      <c r="W226" s="373"/>
      <c r="X226" s="387"/>
      <c r="Y226" s="387"/>
      <c r="Z226" s="387"/>
      <c r="AA226" s="410"/>
      <c r="AB226" s="407"/>
      <c r="AC226" s="399"/>
      <c r="AD226" s="387"/>
      <c r="AE226" s="387"/>
    </row>
    <row r="227" spans="2:31" ht="157.5" customHeight="1" thickBot="1">
      <c r="B227" s="388"/>
      <c r="C227" s="388"/>
      <c r="D227" s="374"/>
      <c r="E227" s="374"/>
      <c r="F227" s="379"/>
      <c r="G227" s="385"/>
      <c r="H227" s="388"/>
      <c r="I227" s="13" t="s">
        <v>157</v>
      </c>
      <c r="J227" s="13" t="s">
        <v>30</v>
      </c>
      <c r="K227" s="13" t="s">
        <v>31</v>
      </c>
      <c r="L227" s="13" t="s">
        <v>141</v>
      </c>
      <c r="M227" s="14" t="s">
        <v>33</v>
      </c>
      <c r="N227" s="382"/>
      <c r="O227" s="385"/>
      <c r="P227" s="388"/>
      <c r="Q227" s="388"/>
      <c r="R227" s="382"/>
      <c r="S227" s="414"/>
      <c r="T227" s="385"/>
      <c r="U227" s="388"/>
      <c r="V227" s="401"/>
      <c r="W227" s="401"/>
      <c r="X227" s="388"/>
      <c r="Y227" s="388"/>
      <c r="Z227" s="388"/>
      <c r="AA227" s="411"/>
      <c r="AB227" s="408"/>
      <c r="AC227" s="400"/>
      <c r="AD227" s="388"/>
      <c r="AE227" s="388"/>
    </row>
    <row r="228" spans="2:31" ht="15.75" thickBot="1">
      <c r="B228" s="15">
        <v>1</v>
      </c>
      <c r="C228" s="16">
        <v>2</v>
      </c>
      <c r="D228" s="15">
        <v>3</v>
      </c>
      <c r="E228" s="17">
        <v>4</v>
      </c>
      <c r="F228" s="16">
        <v>5</v>
      </c>
      <c r="G228" s="18">
        <v>7</v>
      </c>
      <c r="H228" s="17">
        <v>8</v>
      </c>
      <c r="I228" s="17">
        <v>9</v>
      </c>
      <c r="J228" s="17">
        <v>10</v>
      </c>
      <c r="K228" s="17">
        <v>11</v>
      </c>
      <c r="L228" s="17">
        <v>12</v>
      </c>
      <c r="M228" s="17">
        <v>13</v>
      </c>
      <c r="N228" s="17">
        <v>14</v>
      </c>
      <c r="O228" s="17">
        <v>15</v>
      </c>
      <c r="P228" s="17">
        <v>16</v>
      </c>
      <c r="Q228" s="17">
        <v>17</v>
      </c>
      <c r="R228" s="17">
        <v>18</v>
      </c>
      <c r="S228" s="17">
        <v>19</v>
      </c>
      <c r="T228" s="17">
        <v>20</v>
      </c>
      <c r="U228" s="17">
        <v>21</v>
      </c>
      <c r="V228" s="17">
        <v>22</v>
      </c>
      <c r="W228" s="17">
        <v>23</v>
      </c>
      <c r="X228" s="17">
        <v>24</v>
      </c>
      <c r="Y228" s="17">
        <v>25</v>
      </c>
      <c r="Z228" s="17">
        <v>26</v>
      </c>
      <c r="AA228" s="17">
        <v>27</v>
      </c>
      <c r="AB228" s="17">
        <v>28</v>
      </c>
      <c r="AC228" s="17">
        <v>29</v>
      </c>
      <c r="AD228" s="17">
        <v>30</v>
      </c>
      <c r="AE228" s="17">
        <v>31</v>
      </c>
    </row>
    <row r="229" spans="2:31" ht="72" customHeight="1" thickBot="1" thickTop="1">
      <c r="B229" s="25">
        <v>400</v>
      </c>
      <c r="C229" s="26"/>
      <c r="D229" s="113">
        <f>B229+C229</f>
        <v>400</v>
      </c>
      <c r="E229" s="113">
        <v>493</v>
      </c>
      <c r="F229" s="114">
        <f>D229-E229</f>
        <v>-93</v>
      </c>
      <c r="G229" s="25"/>
      <c r="H229" s="113">
        <f>I229+N229</f>
        <v>0</v>
      </c>
      <c r="I229" s="115">
        <f>J229+K229+L229+M229</f>
        <v>0</v>
      </c>
      <c r="J229" s="26"/>
      <c r="K229" s="26"/>
      <c r="L229" s="26"/>
      <c r="M229" s="26"/>
      <c r="N229" s="26"/>
      <c r="O229" s="26"/>
      <c r="P229" s="26"/>
      <c r="Q229" s="26"/>
      <c r="R229" s="113">
        <f>E229</f>
        <v>493</v>
      </c>
      <c r="S229" s="28"/>
      <c r="T229" s="25">
        <v>22</v>
      </c>
      <c r="U229" s="26">
        <v>230</v>
      </c>
      <c r="V229" s="113">
        <f>T229+U229</f>
        <v>252</v>
      </c>
      <c r="W229" s="26">
        <v>233</v>
      </c>
      <c r="X229" s="113">
        <f>E229</f>
        <v>493</v>
      </c>
      <c r="Y229" s="113">
        <f>W229</f>
        <v>233</v>
      </c>
      <c r="Z229" s="113">
        <f>X229+Y229</f>
        <v>726</v>
      </c>
      <c r="AA229" s="116">
        <f>X229+(Y229/3)</f>
        <v>570.6666666666666</v>
      </c>
      <c r="AB229" s="117">
        <f>V229-W229</f>
        <v>19</v>
      </c>
      <c r="AC229" s="29"/>
      <c r="AD229" s="118">
        <f>AA229/3</f>
        <v>190.2222222222222</v>
      </c>
      <c r="AE229" s="119">
        <f>AD229/110</f>
        <v>1.729292929292929</v>
      </c>
    </row>
    <row r="230" ht="15.75" thickTop="1"/>
    <row r="231" ht="15">
      <c r="C231" s="1" t="s">
        <v>171</v>
      </c>
    </row>
    <row r="232" spans="3:4" ht="15">
      <c r="C232" s="396" t="str">
        <f>'obr.P.2'!C45</f>
        <v>31.12.2015 године</v>
      </c>
      <c r="D232" s="396"/>
    </row>
    <row r="234" ht="15">
      <c r="Y234" s="1" t="s">
        <v>94</v>
      </c>
    </row>
    <row r="236" ht="15">
      <c r="Y236" s="1" t="s">
        <v>117</v>
      </c>
    </row>
    <row r="249" spans="9:24" ht="15">
      <c r="I249" s="389" t="s">
        <v>137</v>
      </c>
      <c r="J249" s="389"/>
      <c r="K249" s="389"/>
      <c r="L249" s="389"/>
      <c r="M249" s="389"/>
      <c r="N249" s="389"/>
      <c r="O249" s="389"/>
      <c r="P249" s="389"/>
      <c r="Q249" s="389"/>
      <c r="R249" s="389"/>
      <c r="S249" s="389"/>
      <c r="T249" s="389"/>
      <c r="U249" s="389"/>
      <c r="V249" s="389"/>
      <c r="W249" s="389"/>
      <c r="X249" s="389"/>
    </row>
    <row r="250" spans="9:24" ht="15">
      <c r="I250" s="389"/>
      <c r="J250" s="389"/>
      <c r="K250" s="389"/>
      <c r="L250" s="389"/>
      <c r="M250" s="389"/>
      <c r="N250" s="389"/>
      <c r="O250" s="389"/>
      <c r="P250" s="389"/>
      <c r="Q250" s="389"/>
      <c r="R250" s="389"/>
      <c r="S250" s="389"/>
      <c r="T250" s="389"/>
      <c r="U250" s="389"/>
      <c r="V250" s="389"/>
      <c r="W250" s="389"/>
      <c r="X250" s="389"/>
    </row>
    <row r="251" spans="9:24" ht="15">
      <c r="I251" s="389"/>
      <c r="J251" s="389"/>
      <c r="K251" s="389"/>
      <c r="L251" s="389"/>
      <c r="M251" s="389"/>
      <c r="N251" s="389"/>
      <c r="O251" s="389"/>
      <c r="P251" s="389"/>
      <c r="Q251" s="389"/>
      <c r="R251" s="389"/>
      <c r="S251" s="389"/>
      <c r="T251" s="389"/>
      <c r="U251" s="389"/>
      <c r="V251" s="389"/>
      <c r="W251" s="389"/>
      <c r="X251" s="389"/>
    </row>
    <row r="254" ht="15">
      <c r="B254" s="1" t="s">
        <v>103</v>
      </c>
    </row>
    <row r="255" spans="2:4" ht="18">
      <c r="B255" s="1" t="s">
        <v>106</v>
      </c>
      <c r="D255" s="4" t="s">
        <v>109</v>
      </c>
    </row>
    <row r="257" spans="6:18" ht="15.75">
      <c r="F257" s="1" t="s">
        <v>104</v>
      </c>
      <c r="H257" s="5"/>
      <c r="I257" s="5" t="s">
        <v>110</v>
      </c>
      <c r="J257" s="5"/>
      <c r="K257" s="5"/>
      <c r="L257" s="5"/>
      <c r="M257" s="5"/>
      <c r="N257" s="5"/>
      <c r="O257" s="5"/>
      <c r="P257" s="5"/>
      <c r="Q257" s="5"/>
      <c r="R257" s="5"/>
    </row>
    <row r="259" spans="6:21" ht="18">
      <c r="F259" s="1" t="s">
        <v>105</v>
      </c>
      <c r="I259" s="21">
        <v>6</v>
      </c>
      <c r="Q259" s="70" t="s">
        <v>189</v>
      </c>
      <c r="R259" s="299" t="str">
        <f>'obr.P.2'!M31</f>
        <v>01.01.2015 године</v>
      </c>
      <c r="S259" s="299"/>
      <c r="T259" s="299"/>
      <c r="U259" s="299"/>
    </row>
    <row r="260" spans="2:31" ht="18">
      <c r="B260" s="7"/>
      <c r="C260" s="7"/>
      <c r="D260" s="7"/>
      <c r="E260" s="7"/>
      <c r="F260" s="7"/>
      <c r="G260" s="7"/>
      <c r="H260" s="7"/>
      <c r="I260" s="8"/>
      <c r="J260" s="9"/>
      <c r="K260" s="10" t="s">
        <v>81</v>
      </c>
      <c r="L260" s="10"/>
      <c r="M260" s="10"/>
      <c r="N260" s="10"/>
      <c r="O260" s="10"/>
      <c r="P260" s="11"/>
      <c r="Q260" s="73" t="s">
        <v>190</v>
      </c>
      <c r="R260" s="299" t="str">
        <f>'obr.P.2'!M32</f>
        <v>31.12.2015 године</v>
      </c>
      <c r="S260" s="299"/>
      <c r="T260" s="299"/>
      <c r="U260" s="299"/>
      <c r="V260" s="12"/>
      <c r="W260" s="12"/>
      <c r="X260" s="9"/>
      <c r="Y260" s="9"/>
      <c r="Z260" s="9"/>
      <c r="AA260" s="9"/>
      <c r="AB260" s="7"/>
      <c r="AC260" s="7"/>
      <c r="AD260" s="7"/>
      <c r="AE260" s="7"/>
    </row>
    <row r="261" spans="2:31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397" t="s">
        <v>100</v>
      </c>
      <c r="AE261" s="397"/>
    </row>
    <row r="262" spans="2:31" ht="15.75" thickBo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2:31" ht="23.25" customHeight="1" thickBot="1">
      <c r="B263" s="375" t="s">
        <v>34</v>
      </c>
      <c r="C263" s="376"/>
      <c r="D263" s="376"/>
      <c r="E263" s="376"/>
      <c r="F263" s="376"/>
      <c r="G263" s="376"/>
      <c r="H263" s="376"/>
      <c r="I263" s="376"/>
      <c r="J263" s="376"/>
      <c r="K263" s="376"/>
      <c r="L263" s="376"/>
      <c r="M263" s="376"/>
      <c r="N263" s="376"/>
      <c r="O263" s="376"/>
      <c r="P263" s="376"/>
      <c r="Q263" s="376"/>
      <c r="R263" s="376"/>
      <c r="S263" s="376"/>
      <c r="T263" s="390" t="s">
        <v>35</v>
      </c>
      <c r="U263" s="376"/>
      <c r="V263" s="376"/>
      <c r="W263" s="376"/>
      <c r="X263" s="376"/>
      <c r="Y263" s="376"/>
      <c r="Z263" s="376"/>
      <c r="AA263" s="376"/>
      <c r="AB263" s="391"/>
      <c r="AC263" s="398" t="s">
        <v>36</v>
      </c>
      <c r="AD263" s="386" t="s">
        <v>37</v>
      </c>
      <c r="AE263" s="386" t="s">
        <v>38</v>
      </c>
    </row>
    <row r="264" spans="2:31" ht="20.25" customHeight="1" thickBot="1">
      <c r="B264" s="386" t="s">
        <v>39</v>
      </c>
      <c r="C264" s="386" t="s">
        <v>40</v>
      </c>
      <c r="D264" s="372" t="s">
        <v>154</v>
      </c>
      <c r="E264" s="372" t="s">
        <v>170</v>
      </c>
      <c r="F264" s="377" t="s">
        <v>155</v>
      </c>
      <c r="G264" s="390" t="s">
        <v>42</v>
      </c>
      <c r="H264" s="376"/>
      <c r="I264" s="376"/>
      <c r="J264" s="376"/>
      <c r="K264" s="376"/>
      <c r="L264" s="376"/>
      <c r="M264" s="376"/>
      <c r="N264" s="376"/>
      <c r="O264" s="376"/>
      <c r="P264" s="376"/>
      <c r="Q264" s="376"/>
      <c r="R264" s="376"/>
      <c r="S264" s="412" t="s">
        <v>43</v>
      </c>
      <c r="T264" s="383" t="s">
        <v>44</v>
      </c>
      <c r="U264" s="386" t="s">
        <v>40</v>
      </c>
      <c r="V264" s="372" t="s">
        <v>159</v>
      </c>
      <c r="W264" s="372" t="s">
        <v>45</v>
      </c>
      <c r="X264" s="392" t="s">
        <v>46</v>
      </c>
      <c r="Y264" s="393"/>
      <c r="Z264" s="393"/>
      <c r="AA264" s="402"/>
      <c r="AB264" s="406" t="s">
        <v>161</v>
      </c>
      <c r="AC264" s="399"/>
      <c r="AD264" s="387"/>
      <c r="AE264" s="387"/>
    </row>
    <row r="265" spans="2:31" ht="9.75" customHeight="1" thickBot="1">
      <c r="B265" s="387"/>
      <c r="C265" s="387"/>
      <c r="D265" s="373"/>
      <c r="E265" s="373"/>
      <c r="F265" s="378"/>
      <c r="G265" s="383" t="s">
        <v>26</v>
      </c>
      <c r="H265" s="392" t="s">
        <v>25</v>
      </c>
      <c r="I265" s="393"/>
      <c r="J265" s="393"/>
      <c r="K265" s="393"/>
      <c r="L265" s="393"/>
      <c r="M265" s="393"/>
      <c r="N265" s="393"/>
      <c r="O265" s="383" t="s">
        <v>47</v>
      </c>
      <c r="P265" s="386" t="s">
        <v>48</v>
      </c>
      <c r="Q265" s="386" t="s">
        <v>49</v>
      </c>
      <c r="R265" s="380" t="s">
        <v>158</v>
      </c>
      <c r="S265" s="413"/>
      <c r="T265" s="384"/>
      <c r="U265" s="387"/>
      <c r="V265" s="373"/>
      <c r="W265" s="373"/>
      <c r="X265" s="403"/>
      <c r="Y265" s="404"/>
      <c r="Z265" s="404"/>
      <c r="AA265" s="405"/>
      <c r="AB265" s="407"/>
      <c r="AC265" s="399"/>
      <c r="AD265" s="387"/>
      <c r="AE265" s="387"/>
    </row>
    <row r="266" spans="2:31" ht="16.5" customHeight="1" thickBot="1">
      <c r="B266" s="387"/>
      <c r="C266" s="387"/>
      <c r="D266" s="373"/>
      <c r="E266" s="373"/>
      <c r="F266" s="378"/>
      <c r="G266" s="384"/>
      <c r="H266" s="394"/>
      <c r="I266" s="395"/>
      <c r="J266" s="395"/>
      <c r="K266" s="395"/>
      <c r="L266" s="395"/>
      <c r="M266" s="395"/>
      <c r="N266" s="395"/>
      <c r="O266" s="384"/>
      <c r="P266" s="387"/>
      <c r="Q266" s="387"/>
      <c r="R266" s="381"/>
      <c r="S266" s="413"/>
      <c r="T266" s="384"/>
      <c r="U266" s="387"/>
      <c r="V266" s="373"/>
      <c r="W266" s="373"/>
      <c r="X266" s="386" t="s">
        <v>50</v>
      </c>
      <c r="Y266" s="386" t="s">
        <v>35</v>
      </c>
      <c r="Z266" s="386" t="s">
        <v>160</v>
      </c>
      <c r="AA266" s="409" t="s">
        <v>153</v>
      </c>
      <c r="AB266" s="407"/>
      <c r="AC266" s="399"/>
      <c r="AD266" s="387"/>
      <c r="AE266" s="387"/>
    </row>
    <row r="267" spans="2:31" ht="31.5" customHeight="1" thickBot="1">
      <c r="B267" s="387"/>
      <c r="C267" s="387"/>
      <c r="D267" s="373"/>
      <c r="E267" s="373"/>
      <c r="F267" s="378"/>
      <c r="G267" s="384"/>
      <c r="H267" s="386" t="s">
        <v>156</v>
      </c>
      <c r="I267" s="375" t="s">
        <v>51</v>
      </c>
      <c r="J267" s="376"/>
      <c r="K267" s="376"/>
      <c r="L267" s="376"/>
      <c r="M267" s="376"/>
      <c r="N267" s="380" t="s">
        <v>29</v>
      </c>
      <c r="O267" s="384"/>
      <c r="P267" s="387"/>
      <c r="Q267" s="387"/>
      <c r="R267" s="381"/>
      <c r="S267" s="413"/>
      <c r="T267" s="384"/>
      <c r="U267" s="387"/>
      <c r="V267" s="373"/>
      <c r="W267" s="373"/>
      <c r="X267" s="387"/>
      <c r="Y267" s="387"/>
      <c r="Z267" s="387"/>
      <c r="AA267" s="410"/>
      <c r="AB267" s="407"/>
      <c r="AC267" s="399"/>
      <c r="AD267" s="387"/>
      <c r="AE267" s="387"/>
    </row>
    <row r="268" spans="2:31" ht="157.5" customHeight="1" thickBot="1">
      <c r="B268" s="388"/>
      <c r="C268" s="388"/>
      <c r="D268" s="374"/>
      <c r="E268" s="374"/>
      <c r="F268" s="379"/>
      <c r="G268" s="385"/>
      <c r="H268" s="388"/>
      <c r="I268" s="13" t="s">
        <v>157</v>
      </c>
      <c r="J268" s="13" t="s">
        <v>30</v>
      </c>
      <c r="K268" s="13" t="s">
        <v>31</v>
      </c>
      <c r="L268" s="13" t="s">
        <v>141</v>
      </c>
      <c r="M268" s="14" t="s">
        <v>33</v>
      </c>
      <c r="N268" s="382"/>
      <c r="O268" s="385"/>
      <c r="P268" s="388"/>
      <c r="Q268" s="388"/>
      <c r="R268" s="382"/>
      <c r="S268" s="414"/>
      <c r="T268" s="385"/>
      <c r="U268" s="388"/>
      <c r="V268" s="401"/>
      <c r="W268" s="401"/>
      <c r="X268" s="388"/>
      <c r="Y268" s="388"/>
      <c r="Z268" s="388"/>
      <c r="AA268" s="411"/>
      <c r="AB268" s="408"/>
      <c r="AC268" s="400"/>
      <c r="AD268" s="388"/>
      <c r="AE268" s="388"/>
    </row>
    <row r="269" spans="2:31" ht="15.75" thickBot="1">
      <c r="B269" s="15">
        <v>1</v>
      </c>
      <c r="C269" s="16">
        <v>2</v>
      </c>
      <c r="D269" s="15">
        <v>3</v>
      </c>
      <c r="E269" s="17">
        <v>4</v>
      </c>
      <c r="F269" s="16">
        <v>5</v>
      </c>
      <c r="G269" s="18">
        <v>7</v>
      </c>
      <c r="H269" s="17">
        <v>8</v>
      </c>
      <c r="I269" s="17">
        <v>9</v>
      </c>
      <c r="J269" s="17">
        <v>10</v>
      </c>
      <c r="K269" s="17">
        <v>11</v>
      </c>
      <c r="L269" s="17">
        <v>12</v>
      </c>
      <c r="M269" s="17">
        <v>13</v>
      </c>
      <c r="N269" s="17">
        <v>14</v>
      </c>
      <c r="O269" s="17">
        <v>15</v>
      </c>
      <c r="P269" s="17">
        <v>16</v>
      </c>
      <c r="Q269" s="17">
        <v>17</v>
      </c>
      <c r="R269" s="17">
        <v>18</v>
      </c>
      <c r="S269" s="17">
        <v>19</v>
      </c>
      <c r="T269" s="17">
        <v>20</v>
      </c>
      <c r="U269" s="17">
        <v>21</v>
      </c>
      <c r="V269" s="17">
        <v>22</v>
      </c>
      <c r="W269" s="17">
        <v>23</v>
      </c>
      <c r="X269" s="17">
        <v>24</v>
      </c>
      <c r="Y269" s="17">
        <v>25</v>
      </c>
      <c r="Z269" s="17">
        <v>26</v>
      </c>
      <c r="AA269" s="17">
        <v>27</v>
      </c>
      <c r="AB269" s="17">
        <v>28</v>
      </c>
      <c r="AC269" s="17">
        <v>29</v>
      </c>
      <c r="AD269" s="17">
        <v>30</v>
      </c>
      <c r="AE269" s="17">
        <v>31</v>
      </c>
    </row>
    <row r="270" spans="2:31" ht="72" customHeight="1" thickBot="1" thickTop="1">
      <c r="B270" s="25">
        <v>195</v>
      </c>
      <c r="C270" s="26"/>
      <c r="D270" s="113">
        <f>B270+C270</f>
        <v>195</v>
      </c>
      <c r="E270" s="113">
        <v>484</v>
      </c>
      <c r="F270" s="114">
        <f>D270-E270</f>
        <v>-289</v>
      </c>
      <c r="G270" s="25"/>
      <c r="H270" s="113">
        <f>I270+N270</f>
        <v>0</v>
      </c>
      <c r="I270" s="115">
        <f>J270+K270+L270+M270</f>
        <v>0</v>
      </c>
      <c r="J270" s="206"/>
      <c r="K270" s="206"/>
      <c r="L270" s="206"/>
      <c r="M270" s="206"/>
      <c r="N270" s="206"/>
      <c r="O270" s="206"/>
      <c r="P270" s="206"/>
      <c r="Q270" s="206"/>
      <c r="R270" s="113">
        <f>E270</f>
        <v>484</v>
      </c>
      <c r="S270" s="28"/>
      <c r="T270" s="25">
        <v>16</v>
      </c>
      <c r="U270" s="26">
        <v>243</v>
      </c>
      <c r="V270" s="113">
        <f>T270+U270</f>
        <v>259</v>
      </c>
      <c r="W270" s="26">
        <v>247</v>
      </c>
      <c r="X270" s="113">
        <f>E270</f>
        <v>484</v>
      </c>
      <c r="Y270" s="113">
        <f>W270</f>
        <v>247</v>
      </c>
      <c r="Z270" s="113">
        <f>X270+Y270</f>
        <v>731</v>
      </c>
      <c r="AA270" s="116">
        <f>X270+(Y270/3)</f>
        <v>566.3333333333334</v>
      </c>
      <c r="AB270" s="117">
        <f>V270-W270</f>
        <v>12</v>
      </c>
      <c r="AC270" s="29"/>
      <c r="AD270" s="118">
        <f>AA270/3</f>
        <v>188.7777777777778</v>
      </c>
      <c r="AE270" s="119">
        <f>AD270/99</f>
        <v>1.9068462401795738</v>
      </c>
    </row>
    <row r="271" ht="15.75" thickTop="1"/>
    <row r="272" ht="15">
      <c r="D272" s="1" t="s">
        <v>171</v>
      </c>
    </row>
    <row r="273" spans="4:5" ht="15">
      <c r="D273" s="371" t="str">
        <f>'obr.P.2'!C45</f>
        <v>31.12.2015 године</v>
      </c>
      <c r="E273" s="371"/>
    </row>
    <row r="275" ht="15">
      <c r="Y275" s="1" t="s">
        <v>83</v>
      </c>
    </row>
    <row r="277" ht="15">
      <c r="Y277" s="1" t="s">
        <v>84</v>
      </c>
    </row>
    <row r="290" spans="9:24" ht="15">
      <c r="I290" s="389" t="s">
        <v>137</v>
      </c>
      <c r="J290" s="389"/>
      <c r="K290" s="389"/>
      <c r="L290" s="389"/>
      <c r="M290" s="389"/>
      <c r="N290" s="389"/>
      <c r="O290" s="389"/>
      <c r="P290" s="389"/>
      <c r="Q290" s="389"/>
      <c r="R290" s="389"/>
      <c r="S290" s="389"/>
      <c r="T290" s="389"/>
      <c r="U290" s="389"/>
      <c r="V290" s="389"/>
      <c r="W290" s="389"/>
      <c r="X290" s="389"/>
    </row>
    <row r="291" spans="9:24" ht="15">
      <c r="I291" s="389"/>
      <c r="J291" s="389"/>
      <c r="K291" s="389"/>
      <c r="L291" s="389"/>
      <c r="M291" s="389"/>
      <c r="N291" s="389"/>
      <c r="O291" s="389"/>
      <c r="P291" s="389"/>
      <c r="Q291" s="389"/>
      <c r="R291" s="389"/>
      <c r="S291" s="389"/>
      <c r="T291" s="389"/>
      <c r="U291" s="389"/>
      <c r="V291" s="389"/>
      <c r="W291" s="389"/>
      <c r="X291" s="389"/>
    </row>
    <row r="292" spans="9:24" ht="15">
      <c r="I292" s="389"/>
      <c r="J292" s="389"/>
      <c r="K292" s="389"/>
      <c r="L292" s="389"/>
      <c r="M292" s="389"/>
      <c r="N292" s="389"/>
      <c r="O292" s="389"/>
      <c r="P292" s="389"/>
      <c r="Q292" s="389"/>
      <c r="R292" s="389"/>
      <c r="S292" s="389"/>
      <c r="T292" s="389"/>
      <c r="U292" s="389"/>
      <c r="V292" s="389"/>
      <c r="W292" s="389"/>
      <c r="X292" s="389"/>
    </row>
    <row r="295" ht="15">
      <c r="B295" s="1" t="s">
        <v>103</v>
      </c>
    </row>
    <row r="296" spans="2:4" ht="18">
      <c r="B296" s="1" t="s">
        <v>132</v>
      </c>
      <c r="D296" s="4" t="s">
        <v>111</v>
      </c>
    </row>
    <row r="297" spans="2:4" ht="18">
      <c r="B297" s="1" t="s">
        <v>132</v>
      </c>
      <c r="D297" s="4" t="s">
        <v>114</v>
      </c>
    </row>
    <row r="298" spans="6:18" ht="15.75">
      <c r="F298" s="1" t="s">
        <v>104</v>
      </c>
      <c r="H298" s="5"/>
      <c r="I298" s="5" t="s">
        <v>112</v>
      </c>
      <c r="J298" s="5"/>
      <c r="K298" s="5"/>
      <c r="L298" s="5"/>
      <c r="M298" s="5"/>
      <c r="N298" s="5"/>
      <c r="O298" s="5"/>
      <c r="P298" s="5"/>
      <c r="Q298" s="5"/>
      <c r="R298" s="5"/>
    </row>
    <row r="300" spans="6:21" ht="18">
      <c r="F300" s="1" t="s">
        <v>105</v>
      </c>
      <c r="I300" s="21">
        <v>7</v>
      </c>
      <c r="Q300" s="70" t="s">
        <v>189</v>
      </c>
      <c r="R300" s="299" t="str">
        <f>'obr.P.2'!M31</f>
        <v>01.01.2015 године</v>
      </c>
      <c r="S300" s="299"/>
      <c r="T300" s="299"/>
      <c r="U300" s="299"/>
    </row>
    <row r="301" spans="2:31" ht="18">
      <c r="B301" s="7"/>
      <c r="C301" s="7"/>
      <c r="D301" s="7"/>
      <c r="E301" s="7"/>
      <c r="F301" s="7"/>
      <c r="G301" s="7"/>
      <c r="H301" s="7"/>
      <c r="I301" s="8"/>
      <c r="J301" s="9"/>
      <c r="K301" s="10" t="s">
        <v>81</v>
      </c>
      <c r="L301" s="10"/>
      <c r="M301" s="10"/>
      <c r="N301" s="10"/>
      <c r="O301" s="10"/>
      <c r="P301" s="11"/>
      <c r="Q301" s="73" t="s">
        <v>190</v>
      </c>
      <c r="R301" s="299" t="str">
        <f>'obr.P.2'!M32</f>
        <v>31.12.2015 године</v>
      </c>
      <c r="S301" s="299"/>
      <c r="T301" s="299"/>
      <c r="U301" s="299"/>
      <c r="V301" s="12"/>
      <c r="W301" s="12"/>
      <c r="X301" s="9"/>
      <c r="Y301" s="9"/>
      <c r="Z301" s="9"/>
      <c r="AA301" s="9"/>
      <c r="AB301" s="7"/>
      <c r="AC301" s="7"/>
      <c r="AD301" s="7"/>
      <c r="AE301" s="7"/>
    </row>
    <row r="302" spans="2:31" ht="1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397" t="s">
        <v>100</v>
      </c>
      <c r="AE302" s="397"/>
    </row>
    <row r="303" spans="2:31" ht="15.75" thickBo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2:31" ht="23.25" customHeight="1" thickBot="1">
      <c r="B304" s="375" t="s">
        <v>34</v>
      </c>
      <c r="C304" s="376"/>
      <c r="D304" s="376"/>
      <c r="E304" s="376"/>
      <c r="F304" s="376"/>
      <c r="G304" s="376"/>
      <c r="H304" s="376"/>
      <c r="I304" s="376"/>
      <c r="J304" s="376"/>
      <c r="K304" s="376"/>
      <c r="L304" s="376"/>
      <c r="M304" s="376"/>
      <c r="N304" s="376"/>
      <c r="O304" s="376"/>
      <c r="P304" s="376"/>
      <c r="Q304" s="376"/>
      <c r="R304" s="376"/>
      <c r="S304" s="376"/>
      <c r="T304" s="390" t="s">
        <v>35</v>
      </c>
      <c r="U304" s="376"/>
      <c r="V304" s="376"/>
      <c r="W304" s="376"/>
      <c r="X304" s="376"/>
      <c r="Y304" s="376"/>
      <c r="Z304" s="376"/>
      <c r="AA304" s="376"/>
      <c r="AB304" s="391"/>
      <c r="AC304" s="398" t="s">
        <v>36</v>
      </c>
      <c r="AD304" s="386" t="s">
        <v>37</v>
      </c>
      <c r="AE304" s="386" t="s">
        <v>38</v>
      </c>
    </row>
    <row r="305" spans="2:31" ht="20.25" customHeight="1" thickBot="1">
      <c r="B305" s="386" t="s">
        <v>39</v>
      </c>
      <c r="C305" s="386" t="s">
        <v>40</v>
      </c>
      <c r="D305" s="372" t="s">
        <v>154</v>
      </c>
      <c r="E305" s="372" t="s">
        <v>170</v>
      </c>
      <c r="F305" s="377" t="s">
        <v>155</v>
      </c>
      <c r="G305" s="390" t="s">
        <v>42</v>
      </c>
      <c r="H305" s="376"/>
      <c r="I305" s="376"/>
      <c r="J305" s="376"/>
      <c r="K305" s="376"/>
      <c r="L305" s="376"/>
      <c r="M305" s="376"/>
      <c r="N305" s="376"/>
      <c r="O305" s="376"/>
      <c r="P305" s="376"/>
      <c r="Q305" s="376"/>
      <c r="R305" s="376"/>
      <c r="S305" s="412" t="s">
        <v>43</v>
      </c>
      <c r="T305" s="383" t="s">
        <v>44</v>
      </c>
      <c r="U305" s="386" t="s">
        <v>40</v>
      </c>
      <c r="V305" s="372" t="s">
        <v>159</v>
      </c>
      <c r="W305" s="372" t="s">
        <v>45</v>
      </c>
      <c r="X305" s="392" t="s">
        <v>46</v>
      </c>
      <c r="Y305" s="393"/>
      <c r="Z305" s="393"/>
      <c r="AA305" s="402"/>
      <c r="AB305" s="406" t="s">
        <v>161</v>
      </c>
      <c r="AC305" s="399"/>
      <c r="AD305" s="387"/>
      <c r="AE305" s="387"/>
    </row>
    <row r="306" spans="2:31" ht="9.75" customHeight="1" thickBot="1">
      <c r="B306" s="387"/>
      <c r="C306" s="387"/>
      <c r="D306" s="373"/>
      <c r="E306" s="373"/>
      <c r="F306" s="378"/>
      <c r="G306" s="383" t="s">
        <v>26</v>
      </c>
      <c r="H306" s="392" t="s">
        <v>25</v>
      </c>
      <c r="I306" s="393"/>
      <c r="J306" s="393"/>
      <c r="K306" s="393"/>
      <c r="L306" s="393"/>
      <c r="M306" s="393"/>
      <c r="N306" s="393"/>
      <c r="O306" s="383" t="s">
        <v>47</v>
      </c>
      <c r="P306" s="386" t="s">
        <v>48</v>
      </c>
      <c r="Q306" s="386" t="s">
        <v>49</v>
      </c>
      <c r="R306" s="380" t="s">
        <v>158</v>
      </c>
      <c r="S306" s="413"/>
      <c r="T306" s="384"/>
      <c r="U306" s="387"/>
      <c r="V306" s="373"/>
      <c r="W306" s="373"/>
      <c r="X306" s="403"/>
      <c r="Y306" s="404"/>
      <c r="Z306" s="404"/>
      <c r="AA306" s="405"/>
      <c r="AB306" s="407"/>
      <c r="AC306" s="399"/>
      <c r="AD306" s="387"/>
      <c r="AE306" s="387"/>
    </row>
    <row r="307" spans="2:31" ht="16.5" customHeight="1" thickBot="1">
      <c r="B307" s="387"/>
      <c r="C307" s="387"/>
      <c r="D307" s="373"/>
      <c r="E307" s="373"/>
      <c r="F307" s="378"/>
      <c r="G307" s="384"/>
      <c r="H307" s="394"/>
      <c r="I307" s="395"/>
      <c r="J307" s="395"/>
      <c r="K307" s="395"/>
      <c r="L307" s="395"/>
      <c r="M307" s="395"/>
      <c r="N307" s="395"/>
      <c r="O307" s="384"/>
      <c r="P307" s="387"/>
      <c r="Q307" s="387"/>
      <c r="R307" s="381"/>
      <c r="S307" s="413"/>
      <c r="T307" s="384"/>
      <c r="U307" s="387"/>
      <c r="V307" s="373"/>
      <c r="W307" s="373"/>
      <c r="X307" s="386" t="s">
        <v>50</v>
      </c>
      <c r="Y307" s="386" t="s">
        <v>35</v>
      </c>
      <c r="Z307" s="386" t="s">
        <v>160</v>
      </c>
      <c r="AA307" s="409" t="s">
        <v>153</v>
      </c>
      <c r="AB307" s="407"/>
      <c r="AC307" s="399"/>
      <c r="AD307" s="387"/>
      <c r="AE307" s="387"/>
    </row>
    <row r="308" spans="2:31" ht="31.5" customHeight="1" thickBot="1">
      <c r="B308" s="387"/>
      <c r="C308" s="387"/>
      <c r="D308" s="373"/>
      <c r="E308" s="373"/>
      <c r="F308" s="378"/>
      <c r="G308" s="384"/>
      <c r="H308" s="386" t="s">
        <v>156</v>
      </c>
      <c r="I308" s="375" t="s">
        <v>51</v>
      </c>
      <c r="J308" s="376"/>
      <c r="K308" s="376"/>
      <c r="L308" s="376"/>
      <c r="M308" s="376"/>
      <c r="N308" s="380" t="s">
        <v>29</v>
      </c>
      <c r="O308" s="384"/>
      <c r="P308" s="387"/>
      <c r="Q308" s="387"/>
      <c r="R308" s="381"/>
      <c r="S308" s="413"/>
      <c r="T308" s="384"/>
      <c r="U308" s="387"/>
      <c r="V308" s="373"/>
      <c r="W308" s="373"/>
      <c r="X308" s="387"/>
      <c r="Y308" s="387"/>
      <c r="Z308" s="387"/>
      <c r="AA308" s="410"/>
      <c r="AB308" s="407"/>
      <c r="AC308" s="399"/>
      <c r="AD308" s="387"/>
      <c r="AE308" s="387"/>
    </row>
    <row r="309" spans="2:31" ht="157.5" customHeight="1" thickBot="1">
      <c r="B309" s="388"/>
      <c r="C309" s="388"/>
      <c r="D309" s="374"/>
      <c r="E309" s="374"/>
      <c r="F309" s="379"/>
      <c r="G309" s="385"/>
      <c r="H309" s="388"/>
      <c r="I309" s="13" t="s">
        <v>157</v>
      </c>
      <c r="J309" s="13" t="s">
        <v>30</v>
      </c>
      <c r="K309" s="13" t="s">
        <v>31</v>
      </c>
      <c r="L309" s="13" t="s">
        <v>141</v>
      </c>
      <c r="M309" s="14" t="s">
        <v>33</v>
      </c>
      <c r="N309" s="382"/>
      <c r="O309" s="385"/>
      <c r="P309" s="388"/>
      <c r="Q309" s="388"/>
      <c r="R309" s="382"/>
      <c r="S309" s="414"/>
      <c r="T309" s="385"/>
      <c r="U309" s="388"/>
      <c r="V309" s="401"/>
      <c r="W309" s="401"/>
      <c r="X309" s="388"/>
      <c r="Y309" s="388"/>
      <c r="Z309" s="388"/>
      <c r="AA309" s="411"/>
      <c r="AB309" s="408"/>
      <c r="AC309" s="400"/>
      <c r="AD309" s="388"/>
      <c r="AE309" s="388"/>
    </row>
    <row r="310" spans="2:31" ht="15.75" thickBot="1">
      <c r="B310" s="15">
        <v>1</v>
      </c>
      <c r="C310" s="16">
        <v>2</v>
      </c>
      <c r="D310" s="15">
        <v>3</v>
      </c>
      <c r="E310" s="17">
        <v>4</v>
      </c>
      <c r="F310" s="16">
        <v>5</v>
      </c>
      <c r="G310" s="18">
        <v>7</v>
      </c>
      <c r="H310" s="17">
        <v>8</v>
      </c>
      <c r="I310" s="17">
        <v>9</v>
      </c>
      <c r="J310" s="17">
        <v>10</v>
      </c>
      <c r="K310" s="17">
        <v>11</v>
      </c>
      <c r="L310" s="17">
        <v>12</v>
      </c>
      <c r="M310" s="17">
        <v>13</v>
      </c>
      <c r="N310" s="17">
        <v>14</v>
      </c>
      <c r="O310" s="17">
        <v>15</v>
      </c>
      <c r="P310" s="17">
        <v>16</v>
      </c>
      <c r="Q310" s="17">
        <v>17</v>
      </c>
      <c r="R310" s="17">
        <v>18</v>
      </c>
      <c r="S310" s="17">
        <v>19</v>
      </c>
      <c r="T310" s="17">
        <v>20</v>
      </c>
      <c r="U310" s="17">
        <v>21</v>
      </c>
      <c r="V310" s="17">
        <v>22</v>
      </c>
      <c r="W310" s="17">
        <v>23</v>
      </c>
      <c r="X310" s="17">
        <v>24</v>
      </c>
      <c r="Y310" s="17">
        <v>25</v>
      </c>
      <c r="Z310" s="17">
        <v>26</v>
      </c>
      <c r="AA310" s="17">
        <v>27</v>
      </c>
      <c r="AB310" s="17">
        <v>28</v>
      </c>
      <c r="AC310" s="17">
        <v>29</v>
      </c>
      <c r="AD310" s="17">
        <v>30</v>
      </c>
      <c r="AE310" s="17">
        <v>31</v>
      </c>
    </row>
    <row r="311" spans="2:31" ht="72" customHeight="1" thickBot="1" thickTop="1">
      <c r="B311" s="25">
        <v>347</v>
      </c>
      <c r="C311" s="26"/>
      <c r="D311" s="113">
        <f>B311+C311</f>
        <v>347</v>
      </c>
      <c r="E311" s="113">
        <v>447</v>
      </c>
      <c r="F311" s="114">
        <f>D311-E311</f>
        <v>-100</v>
      </c>
      <c r="G311" s="25"/>
      <c r="H311" s="113">
        <f>I311+N311</f>
        <v>0</v>
      </c>
      <c r="I311" s="115">
        <f>J311+K311+L311+M311</f>
        <v>0</v>
      </c>
      <c r="J311" s="26"/>
      <c r="K311" s="26"/>
      <c r="L311" s="26"/>
      <c r="M311" s="26"/>
      <c r="N311" s="26"/>
      <c r="O311" s="26"/>
      <c r="P311" s="26"/>
      <c r="Q311" s="26"/>
      <c r="R311" s="113">
        <f>E311</f>
        <v>447</v>
      </c>
      <c r="S311" s="28"/>
      <c r="T311" s="25">
        <v>18</v>
      </c>
      <c r="U311" s="26">
        <v>263</v>
      </c>
      <c r="V311" s="113">
        <f>T311+U311</f>
        <v>281</v>
      </c>
      <c r="W311" s="26">
        <v>276</v>
      </c>
      <c r="X311" s="113">
        <f>E311</f>
        <v>447</v>
      </c>
      <c r="Y311" s="113">
        <f>W311</f>
        <v>276</v>
      </c>
      <c r="Z311" s="113">
        <f>X311+Y311</f>
        <v>723</v>
      </c>
      <c r="AA311" s="116">
        <f>X311+(Y311/3)</f>
        <v>539</v>
      </c>
      <c r="AB311" s="117">
        <f>V311-W311</f>
        <v>5</v>
      </c>
      <c r="AC311" s="29"/>
      <c r="AD311" s="118">
        <f>AA311/3</f>
        <v>179.66666666666666</v>
      </c>
      <c r="AE311" s="119">
        <f>AD311/110</f>
        <v>1.6333333333333333</v>
      </c>
    </row>
    <row r="312" ht="15.75" thickTop="1"/>
    <row r="314" ht="15">
      <c r="D314" s="1" t="s">
        <v>171</v>
      </c>
    </row>
    <row r="315" spans="4:5" ht="15">
      <c r="D315" s="371" t="str">
        <f>'obr.P.2'!C45</f>
        <v>31.12.2015 године</v>
      </c>
      <c r="E315" s="371"/>
    </row>
    <row r="316" ht="15">
      <c r="Y316" s="1" t="s">
        <v>83</v>
      </c>
    </row>
    <row r="318" ht="15">
      <c r="Y318" s="1" t="s">
        <v>84</v>
      </c>
    </row>
    <row r="331" spans="9:24" ht="15">
      <c r="I331" s="389" t="s">
        <v>137</v>
      </c>
      <c r="J331" s="389"/>
      <c r="K331" s="389"/>
      <c r="L331" s="389"/>
      <c r="M331" s="389"/>
      <c r="N331" s="389"/>
      <c r="O331" s="389"/>
      <c r="P331" s="389"/>
      <c r="Q331" s="389"/>
      <c r="R331" s="389"/>
      <c r="S331" s="389"/>
      <c r="T331" s="389"/>
      <c r="U331" s="389"/>
      <c r="V331" s="389"/>
      <c r="W331" s="389"/>
      <c r="X331" s="389"/>
    </row>
    <row r="332" spans="9:24" ht="15">
      <c r="I332" s="389"/>
      <c r="J332" s="389"/>
      <c r="K332" s="389"/>
      <c r="L332" s="389"/>
      <c r="M332" s="389"/>
      <c r="N332" s="389"/>
      <c r="O332" s="389"/>
      <c r="P332" s="389"/>
      <c r="Q332" s="389"/>
      <c r="R332" s="389"/>
      <c r="S332" s="389"/>
      <c r="T332" s="389"/>
      <c r="U332" s="389"/>
      <c r="V332" s="389"/>
      <c r="W332" s="389"/>
      <c r="X332" s="389"/>
    </row>
    <row r="333" spans="9:24" ht="15">
      <c r="I333" s="389"/>
      <c r="J333" s="389"/>
      <c r="K333" s="389"/>
      <c r="L333" s="389"/>
      <c r="M333" s="389"/>
      <c r="N333" s="389"/>
      <c r="O333" s="389"/>
      <c r="P333" s="389"/>
      <c r="Q333" s="389"/>
      <c r="R333" s="389"/>
      <c r="S333" s="389"/>
      <c r="T333" s="389"/>
      <c r="U333" s="389"/>
      <c r="V333" s="389"/>
      <c r="W333" s="389"/>
      <c r="X333" s="389"/>
    </row>
    <row r="336" ht="15">
      <c r="B336" s="1" t="s">
        <v>103</v>
      </c>
    </row>
    <row r="337" spans="2:4" ht="18">
      <c r="B337" s="1" t="s">
        <v>132</v>
      </c>
      <c r="D337" s="4" t="s">
        <v>111</v>
      </c>
    </row>
    <row r="338" spans="2:4" ht="18">
      <c r="B338" s="1" t="s">
        <v>132</v>
      </c>
      <c r="D338" s="4" t="s">
        <v>114</v>
      </c>
    </row>
    <row r="339" spans="6:18" ht="15.75">
      <c r="F339" s="1" t="s">
        <v>104</v>
      </c>
      <c r="H339" s="5"/>
      <c r="I339" s="5" t="s">
        <v>113</v>
      </c>
      <c r="J339" s="5"/>
      <c r="K339" s="5"/>
      <c r="L339" s="5"/>
      <c r="M339" s="5"/>
      <c r="N339" s="5"/>
      <c r="O339" s="5"/>
      <c r="P339" s="5"/>
      <c r="Q339" s="5"/>
      <c r="R339" s="5"/>
    </row>
    <row r="341" spans="6:21" ht="18">
      <c r="F341" s="1" t="s">
        <v>105</v>
      </c>
      <c r="I341" s="21">
        <v>8</v>
      </c>
      <c r="Q341" s="70" t="s">
        <v>189</v>
      </c>
      <c r="R341" s="299" t="str">
        <f>'obr.P.2'!M31</f>
        <v>01.01.2015 године</v>
      </c>
      <c r="S341" s="299"/>
      <c r="T341" s="299"/>
      <c r="U341" s="299"/>
    </row>
    <row r="342" spans="2:31" ht="18">
      <c r="B342" s="7"/>
      <c r="C342" s="7"/>
      <c r="D342" s="7"/>
      <c r="E342" s="7"/>
      <c r="F342" s="7"/>
      <c r="G342" s="7"/>
      <c r="H342" s="7"/>
      <c r="I342" s="8"/>
      <c r="J342" s="9"/>
      <c r="K342" s="10" t="s">
        <v>81</v>
      </c>
      <c r="L342" s="10"/>
      <c r="M342" s="10"/>
      <c r="N342" s="10"/>
      <c r="O342" s="10"/>
      <c r="P342" s="11"/>
      <c r="Q342" s="73" t="s">
        <v>190</v>
      </c>
      <c r="R342" s="299" t="str">
        <f>'obr.P.2'!M32</f>
        <v>31.12.2015 године</v>
      </c>
      <c r="S342" s="299"/>
      <c r="T342" s="299"/>
      <c r="U342" s="299"/>
      <c r="V342" s="12"/>
      <c r="W342" s="12"/>
      <c r="X342" s="9"/>
      <c r="Y342" s="9"/>
      <c r="Z342" s="9"/>
      <c r="AA342" s="9"/>
      <c r="AB342" s="7"/>
      <c r="AC342" s="7"/>
      <c r="AD342" s="7"/>
      <c r="AE342" s="7"/>
    </row>
    <row r="343" spans="2:31" ht="1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397" t="s">
        <v>100</v>
      </c>
      <c r="AE343" s="397"/>
    </row>
    <row r="344" spans="2:31" ht="15.75" thickBo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2:31" ht="23.25" customHeight="1" thickBot="1">
      <c r="B345" s="375" t="s">
        <v>34</v>
      </c>
      <c r="C345" s="376"/>
      <c r="D345" s="376"/>
      <c r="E345" s="376"/>
      <c r="F345" s="376"/>
      <c r="G345" s="376"/>
      <c r="H345" s="376"/>
      <c r="I345" s="376"/>
      <c r="J345" s="376"/>
      <c r="K345" s="376"/>
      <c r="L345" s="376"/>
      <c r="M345" s="376"/>
      <c r="N345" s="376"/>
      <c r="O345" s="376"/>
      <c r="P345" s="376"/>
      <c r="Q345" s="376"/>
      <c r="R345" s="376"/>
      <c r="S345" s="376"/>
      <c r="T345" s="390" t="s">
        <v>35</v>
      </c>
      <c r="U345" s="376"/>
      <c r="V345" s="376"/>
      <c r="W345" s="376"/>
      <c r="X345" s="376"/>
      <c r="Y345" s="376"/>
      <c r="Z345" s="376"/>
      <c r="AA345" s="376"/>
      <c r="AB345" s="391"/>
      <c r="AC345" s="398" t="s">
        <v>36</v>
      </c>
      <c r="AD345" s="386" t="s">
        <v>37</v>
      </c>
      <c r="AE345" s="386" t="s">
        <v>38</v>
      </c>
    </row>
    <row r="346" spans="2:31" ht="20.25" customHeight="1" thickBot="1">
      <c r="B346" s="386" t="s">
        <v>39</v>
      </c>
      <c r="C346" s="386" t="s">
        <v>40</v>
      </c>
      <c r="D346" s="372" t="s">
        <v>154</v>
      </c>
      <c r="E346" s="372" t="s">
        <v>170</v>
      </c>
      <c r="F346" s="377" t="s">
        <v>155</v>
      </c>
      <c r="G346" s="390" t="s">
        <v>42</v>
      </c>
      <c r="H346" s="376"/>
      <c r="I346" s="376"/>
      <c r="J346" s="376"/>
      <c r="K346" s="376"/>
      <c r="L346" s="376"/>
      <c r="M346" s="376"/>
      <c r="N346" s="376"/>
      <c r="O346" s="376"/>
      <c r="P346" s="376"/>
      <c r="Q346" s="376"/>
      <c r="R346" s="376"/>
      <c r="S346" s="412" t="s">
        <v>43</v>
      </c>
      <c r="T346" s="383" t="s">
        <v>44</v>
      </c>
      <c r="U346" s="386" t="s">
        <v>40</v>
      </c>
      <c r="V346" s="372" t="s">
        <v>159</v>
      </c>
      <c r="W346" s="372" t="s">
        <v>45</v>
      </c>
      <c r="X346" s="392" t="s">
        <v>46</v>
      </c>
      <c r="Y346" s="393"/>
      <c r="Z346" s="393"/>
      <c r="AA346" s="402"/>
      <c r="AB346" s="406" t="s">
        <v>161</v>
      </c>
      <c r="AC346" s="399"/>
      <c r="AD346" s="387"/>
      <c r="AE346" s="387"/>
    </row>
    <row r="347" spans="2:31" ht="9.75" customHeight="1" thickBot="1">
      <c r="B347" s="387"/>
      <c r="C347" s="387"/>
      <c r="D347" s="373"/>
      <c r="E347" s="373"/>
      <c r="F347" s="378"/>
      <c r="G347" s="383" t="s">
        <v>26</v>
      </c>
      <c r="H347" s="392" t="s">
        <v>25</v>
      </c>
      <c r="I347" s="393"/>
      <c r="J347" s="393"/>
      <c r="K347" s="393"/>
      <c r="L347" s="393"/>
      <c r="M347" s="393"/>
      <c r="N347" s="393"/>
      <c r="O347" s="383" t="s">
        <v>47</v>
      </c>
      <c r="P347" s="386" t="s">
        <v>48</v>
      </c>
      <c r="Q347" s="386" t="s">
        <v>49</v>
      </c>
      <c r="R347" s="380" t="s">
        <v>158</v>
      </c>
      <c r="S347" s="413"/>
      <c r="T347" s="384"/>
      <c r="U347" s="387"/>
      <c r="V347" s="373"/>
      <c r="W347" s="373"/>
      <c r="X347" s="403"/>
      <c r="Y347" s="404"/>
      <c r="Z347" s="404"/>
      <c r="AA347" s="405"/>
      <c r="AB347" s="407"/>
      <c r="AC347" s="399"/>
      <c r="AD347" s="387"/>
      <c r="AE347" s="387"/>
    </row>
    <row r="348" spans="2:31" ht="16.5" customHeight="1" thickBot="1">
      <c r="B348" s="387"/>
      <c r="C348" s="387"/>
      <c r="D348" s="373"/>
      <c r="E348" s="373"/>
      <c r="F348" s="378"/>
      <c r="G348" s="384"/>
      <c r="H348" s="394"/>
      <c r="I348" s="395"/>
      <c r="J348" s="395"/>
      <c r="K348" s="395"/>
      <c r="L348" s="395"/>
      <c r="M348" s="395"/>
      <c r="N348" s="395"/>
      <c r="O348" s="384"/>
      <c r="P348" s="387"/>
      <c r="Q348" s="387"/>
      <c r="R348" s="381"/>
      <c r="S348" s="413"/>
      <c r="T348" s="384"/>
      <c r="U348" s="387"/>
      <c r="V348" s="373"/>
      <c r="W348" s="373"/>
      <c r="X348" s="386" t="s">
        <v>50</v>
      </c>
      <c r="Y348" s="386" t="s">
        <v>35</v>
      </c>
      <c r="Z348" s="386" t="s">
        <v>160</v>
      </c>
      <c r="AA348" s="409" t="s">
        <v>153</v>
      </c>
      <c r="AB348" s="407"/>
      <c r="AC348" s="399"/>
      <c r="AD348" s="387"/>
      <c r="AE348" s="387"/>
    </row>
    <row r="349" spans="2:31" ht="31.5" customHeight="1" thickBot="1">
      <c r="B349" s="387"/>
      <c r="C349" s="387"/>
      <c r="D349" s="373"/>
      <c r="E349" s="373"/>
      <c r="F349" s="378"/>
      <c r="G349" s="384"/>
      <c r="H349" s="386" t="s">
        <v>156</v>
      </c>
      <c r="I349" s="375" t="s">
        <v>51</v>
      </c>
      <c r="J349" s="376"/>
      <c r="K349" s="376"/>
      <c r="L349" s="376"/>
      <c r="M349" s="376"/>
      <c r="N349" s="380" t="s">
        <v>29</v>
      </c>
      <c r="O349" s="384"/>
      <c r="P349" s="387"/>
      <c r="Q349" s="387"/>
      <c r="R349" s="381"/>
      <c r="S349" s="413"/>
      <c r="T349" s="384"/>
      <c r="U349" s="387"/>
      <c r="V349" s="373"/>
      <c r="W349" s="373"/>
      <c r="X349" s="387"/>
      <c r="Y349" s="387"/>
      <c r="Z349" s="387"/>
      <c r="AA349" s="410"/>
      <c r="AB349" s="407"/>
      <c r="AC349" s="399"/>
      <c r="AD349" s="387"/>
      <c r="AE349" s="387"/>
    </row>
    <row r="350" spans="2:31" ht="157.5" customHeight="1" thickBot="1">
      <c r="B350" s="388"/>
      <c r="C350" s="388"/>
      <c r="D350" s="374"/>
      <c r="E350" s="374"/>
      <c r="F350" s="379"/>
      <c r="G350" s="385"/>
      <c r="H350" s="388"/>
      <c r="I350" s="13" t="s">
        <v>157</v>
      </c>
      <c r="J350" s="13" t="s">
        <v>30</v>
      </c>
      <c r="K350" s="13" t="s">
        <v>31</v>
      </c>
      <c r="L350" s="13" t="s">
        <v>141</v>
      </c>
      <c r="M350" s="14" t="s">
        <v>33</v>
      </c>
      <c r="N350" s="382"/>
      <c r="O350" s="385"/>
      <c r="P350" s="388"/>
      <c r="Q350" s="388"/>
      <c r="R350" s="382"/>
      <c r="S350" s="414"/>
      <c r="T350" s="385"/>
      <c r="U350" s="388"/>
      <c r="V350" s="401"/>
      <c r="W350" s="401"/>
      <c r="X350" s="388"/>
      <c r="Y350" s="388"/>
      <c r="Z350" s="388"/>
      <c r="AA350" s="411"/>
      <c r="AB350" s="408"/>
      <c r="AC350" s="400"/>
      <c r="AD350" s="388"/>
      <c r="AE350" s="388"/>
    </row>
    <row r="351" spans="2:31" ht="15.75" thickBot="1">
      <c r="B351" s="15">
        <v>1</v>
      </c>
      <c r="C351" s="16">
        <v>2</v>
      </c>
      <c r="D351" s="15">
        <v>3</v>
      </c>
      <c r="E351" s="17">
        <v>4</v>
      </c>
      <c r="F351" s="16">
        <v>5</v>
      </c>
      <c r="G351" s="18">
        <v>7</v>
      </c>
      <c r="H351" s="17">
        <v>8</v>
      </c>
      <c r="I351" s="17">
        <v>9</v>
      </c>
      <c r="J351" s="17">
        <v>10</v>
      </c>
      <c r="K351" s="17">
        <v>11</v>
      </c>
      <c r="L351" s="17">
        <v>12</v>
      </c>
      <c r="M351" s="17">
        <v>13</v>
      </c>
      <c r="N351" s="17">
        <v>14</v>
      </c>
      <c r="O351" s="17">
        <v>15</v>
      </c>
      <c r="P351" s="17">
        <v>16</v>
      </c>
      <c r="Q351" s="17">
        <v>17</v>
      </c>
      <c r="R351" s="17">
        <v>18</v>
      </c>
      <c r="S351" s="17">
        <v>19</v>
      </c>
      <c r="T351" s="17">
        <v>20</v>
      </c>
      <c r="U351" s="17">
        <v>21</v>
      </c>
      <c r="V351" s="17">
        <v>22</v>
      </c>
      <c r="W351" s="17">
        <v>23</v>
      </c>
      <c r="X351" s="17">
        <v>24</v>
      </c>
      <c r="Y351" s="17">
        <v>25</v>
      </c>
      <c r="Z351" s="17">
        <v>26</v>
      </c>
      <c r="AA351" s="17">
        <v>27</v>
      </c>
      <c r="AB351" s="17">
        <v>28</v>
      </c>
      <c r="AC351" s="17">
        <v>29</v>
      </c>
      <c r="AD351" s="17">
        <v>30</v>
      </c>
      <c r="AE351" s="17">
        <v>31</v>
      </c>
    </row>
    <row r="352" spans="2:31" ht="72" customHeight="1" thickBot="1" thickTop="1">
      <c r="B352" s="25">
        <v>357</v>
      </c>
      <c r="C352" s="26"/>
      <c r="D352" s="113">
        <f>B352+C352</f>
        <v>357</v>
      </c>
      <c r="E352" s="113">
        <v>464</v>
      </c>
      <c r="F352" s="114">
        <f>D352-E352</f>
        <v>-107</v>
      </c>
      <c r="G352" s="25"/>
      <c r="H352" s="113">
        <f>I352+N352</f>
        <v>0</v>
      </c>
      <c r="I352" s="115">
        <f>J352+K352+L352+M352</f>
        <v>0</v>
      </c>
      <c r="J352" s="26"/>
      <c r="K352" s="26"/>
      <c r="L352" s="26"/>
      <c r="M352" s="26"/>
      <c r="N352" s="26"/>
      <c r="O352" s="26"/>
      <c r="P352" s="26"/>
      <c r="Q352" s="26"/>
      <c r="R352" s="113">
        <f>E352</f>
        <v>464</v>
      </c>
      <c r="S352" s="28"/>
      <c r="T352" s="25">
        <v>64</v>
      </c>
      <c r="U352" s="26">
        <v>250</v>
      </c>
      <c r="V352" s="113">
        <f>T352+U352</f>
        <v>314</v>
      </c>
      <c r="W352" s="26">
        <v>280</v>
      </c>
      <c r="X352" s="113">
        <f>E352</f>
        <v>464</v>
      </c>
      <c r="Y352" s="113">
        <f>W352</f>
        <v>280</v>
      </c>
      <c r="Z352" s="113">
        <f>X352+Y352</f>
        <v>744</v>
      </c>
      <c r="AA352" s="116">
        <f>X352+(Y352/3)</f>
        <v>557.3333333333334</v>
      </c>
      <c r="AB352" s="117">
        <f>V352-W352</f>
        <v>34</v>
      </c>
      <c r="AC352" s="29"/>
      <c r="AD352" s="118">
        <f>AA352/3</f>
        <v>185.7777777777778</v>
      </c>
      <c r="AE352" s="119">
        <f>AD352/88</f>
        <v>2.111111111111111</v>
      </c>
    </row>
    <row r="353" ht="15.75" thickTop="1"/>
    <row r="355" ht="15">
      <c r="D355" s="1" t="s">
        <v>171</v>
      </c>
    </row>
    <row r="356" spans="4:5" ht="15">
      <c r="D356" s="371" t="str">
        <f>'obr.P.2'!C45</f>
        <v>31.12.2015 године</v>
      </c>
      <c r="E356" s="371"/>
    </row>
    <row r="357" ht="15">
      <c r="Y357" s="1" t="s">
        <v>83</v>
      </c>
    </row>
    <row r="359" ht="15">
      <c r="Y359" s="1" t="s">
        <v>84</v>
      </c>
    </row>
    <row r="372" spans="9:24" ht="15">
      <c r="I372" s="389" t="s">
        <v>137</v>
      </c>
      <c r="J372" s="389"/>
      <c r="K372" s="389"/>
      <c r="L372" s="389"/>
      <c r="M372" s="389"/>
      <c r="N372" s="389"/>
      <c r="O372" s="389"/>
      <c r="P372" s="389"/>
      <c r="Q372" s="389"/>
      <c r="R372" s="389"/>
      <c r="S372" s="389"/>
      <c r="T372" s="389"/>
      <c r="U372" s="389"/>
      <c r="V372" s="389"/>
      <c r="W372" s="389"/>
      <c r="X372" s="389"/>
    </row>
    <row r="373" spans="9:24" ht="15">
      <c r="I373" s="389"/>
      <c r="J373" s="389"/>
      <c r="K373" s="389"/>
      <c r="L373" s="389"/>
      <c r="M373" s="389"/>
      <c r="N373" s="389"/>
      <c r="O373" s="389"/>
      <c r="P373" s="389"/>
      <c r="Q373" s="389"/>
      <c r="R373" s="389"/>
      <c r="S373" s="389"/>
      <c r="T373" s="389"/>
      <c r="U373" s="389"/>
      <c r="V373" s="389"/>
      <c r="W373" s="389"/>
      <c r="X373" s="389"/>
    </row>
    <row r="374" spans="9:24" ht="15">
      <c r="I374" s="389"/>
      <c r="J374" s="389"/>
      <c r="K374" s="389"/>
      <c r="L374" s="389"/>
      <c r="M374" s="389"/>
      <c r="N374" s="389"/>
      <c r="O374" s="389"/>
      <c r="P374" s="389"/>
      <c r="Q374" s="389"/>
      <c r="R374" s="389"/>
      <c r="S374" s="389"/>
      <c r="T374" s="389"/>
      <c r="U374" s="389"/>
      <c r="V374" s="389"/>
      <c r="W374" s="389"/>
      <c r="X374" s="389"/>
    </row>
    <row r="377" ht="15">
      <c r="B377" s="1" t="s">
        <v>103</v>
      </c>
    </row>
    <row r="378" spans="2:4" ht="18">
      <c r="B378" s="1" t="s">
        <v>132</v>
      </c>
      <c r="D378" s="4" t="s">
        <v>114</v>
      </c>
    </row>
    <row r="380" spans="6:18" ht="15.75">
      <c r="F380" s="1" t="s">
        <v>104</v>
      </c>
      <c r="H380" s="5"/>
      <c r="I380" s="5" t="s">
        <v>115</v>
      </c>
      <c r="J380" s="5"/>
      <c r="K380" s="5"/>
      <c r="L380" s="5"/>
      <c r="M380" s="5"/>
      <c r="N380" s="5"/>
      <c r="O380" s="5"/>
      <c r="P380" s="5"/>
      <c r="Q380" s="5"/>
      <c r="R380" s="5"/>
    </row>
    <row r="382" spans="6:21" ht="18">
      <c r="F382" s="1" t="s">
        <v>105</v>
      </c>
      <c r="I382" s="21">
        <v>9</v>
      </c>
      <c r="Q382" s="70" t="s">
        <v>189</v>
      </c>
      <c r="R382" s="299" t="str">
        <f>'obr.P.2'!M31</f>
        <v>01.01.2015 године</v>
      </c>
      <c r="S382" s="299"/>
      <c r="T382" s="299"/>
      <c r="U382" s="299"/>
    </row>
    <row r="383" spans="2:31" ht="18">
      <c r="B383" s="7"/>
      <c r="C383" s="7"/>
      <c r="D383" s="7"/>
      <c r="E383" s="7"/>
      <c r="F383" s="7"/>
      <c r="G383" s="7"/>
      <c r="H383" s="7"/>
      <c r="I383" s="8"/>
      <c r="J383" s="9"/>
      <c r="K383" s="10" t="s">
        <v>81</v>
      </c>
      <c r="L383" s="10"/>
      <c r="M383" s="10"/>
      <c r="N383" s="10"/>
      <c r="O383" s="10"/>
      <c r="P383" s="11"/>
      <c r="Q383" s="73" t="s">
        <v>190</v>
      </c>
      <c r="R383" s="299" t="str">
        <f>'obr.P.2'!M32</f>
        <v>31.12.2015 године</v>
      </c>
      <c r="S383" s="299"/>
      <c r="T383" s="299"/>
      <c r="U383" s="299"/>
      <c r="V383" s="12"/>
      <c r="W383" s="12"/>
      <c r="X383" s="9"/>
      <c r="Y383" s="9"/>
      <c r="Z383" s="9"/>
      <c r="AA383" s="9"/>
      <c r="AB383" s="7"/>
      <c r="AC383" s="7"/>
      <c r="AD383" s="7"/>
      <c r="AE383" s="7"/>
    </row>
    <row r="384" spans="2:31" ht="1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397" t="s">
        <v>100</v>
      </c>
      <c r="AE384" s="397"/>
    </row>
    <row r="385" spans="2:31" ht="15.75" thickBo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2:31" ht="23.25" customHeight="1" thickBot="1">
      <c r="B386" s="375" t="s">
        <v>34</v>
      </c>
      <c r="C386" s="376"/>
      <c r="D386" s="376"/>
      <c r="E386" s="376"/>
      <c r="F386" s="376"/>
      <c r="G386" s="376"/>
      <c r="H386" s="376"/>
      <c r="I386" s="376"/>
      <c r="J386" s="376"/>
      <c r="K386" s="376"/>
      <c r="L386" s="376"/>
      <c r="M386" s="376"/>
      <c r="N386" s="376"/>
      <c r="O386" s="376"/>
      <c r="P386" s="376"/>
      <c r="Q386" s="376"/>
      <c r="R386" s="376"/>
      <c r="S386" s="376"/>
      <c r="T386" s="390" t="s">
        <v>35</v>
      </c>
      <c r="U386" s="376"/>
      <c r="V386" s="376"/>
      <c r="W386" s="376"/>
      <c r="X386" s="376"/>
      <c r="Y386" s="376"/>
      <c r="Z386" s="376"/>
      <c r="AA386" s="376"/>
      <c r="AB386" s="391"/>
      <c r="AC386" s="398" t="s">
        <v>36</v>
      </c>
      <c r="AD386" s="386" t="s">
        <v>37</v>
      </c>
      <c r="AE386" s="386" t="s">
        <v>38</v>
      </c>
    </row>
    <row r="387" spans="2:31" ht="20.25" customHeight="1" thickBot="1">
      <c r="B387" s="386" t="s">
        <v>39</v>
      </c>
      <c r="C387" s="386" t="s">
        <v>40</v>
      </c>
      <c r="D387" s="372" t="s">
        <v>154</v>
      </c>
      <c r="E387" s="372" t="s">
        <v>170</v>
      </c>
      <c r="F387" s="377" t="s">
        <v>155</v>
      </c>
      <c r="G387" s="390" t="s">
        <v>42</v>
      </c>
      <c r="H387" s="376"/>
      <c r="I387" s="376"/>
      <c r="J387" s="376"/>
      <c r="K387" s="376"/>
      <c r="L387" s="376"/>
      <c r="M387" s="376"/>
      <c r="N387" s="376"/>
      <c r="O387" s="376"/>
      <c r="P387" s="376"/>
      <c r="Q387" s="376"/>
      <c r="R387" s="376"/>
      <c r="S387" s="412" t="s">
        <v>43</v>
      </c>
      <c r="T387" s="383" t="s">
        <v>44</v>
      </c>
      <c r="U387" s="386" t="s">
        <v>40</v>
      </c>
      <c r="V387" s="372" t="s">
        <v>159</v>
      </c>
      <c r="W387" s="372" t="s">
        <v>45</v>
      </c>
      <c r="X387" s="392" t="s">
        <v>46</v>
      </c>
      <c r="Y387" s="393"/>
      <c r="Z387" s="393"/>
      <c r="AA387" s="402"/>
      <c r="AB387" s="406" t="s">
        <v>161</v>
      </c>
      <c r="AC387" s="399"/>
      <c r="AD387" s="387"/>
      <c r="AE387" s="387"/>
    </row>
    <row r="388" spans="2:31" ht="9.75" customHeight="1" thickBot="1">
      <c r="B388" s="387"/>
      <c r="C388" s="387"/>
      <c r="D388" s="373"/>
      <c r="E388" s="373"/>
      <c r="F388" s="378"/>
      <c r="G388" s="383" t="s">
        <v>26</v>
      </c>
      <c r="H388" s="392" t="s">
        <v>25</v>
      </c>
      <c r="I388" s="393"/>
      <c r="J388" s="393"/>
      <c r="K388" s="393"/>
      <c r="L388" s="393"/>
      <c r="M388" s="393"/>
      <c r="N388" s="393"/>
      <c r="O388" s="383" t="s">
        <v>47</v>
      </c>
      <c r="P388" s="386" t="s">
        <v>48</v>
      </c>
      <c r="Q388" s="386" t="s">
        <v>49</v>
      </c>
      <c r="R388" s="380" t="s">
        <v>158</v>
      </c>
      <c r="S388" s="413"/>
      <c r="T388" s="384"/>
      <c r="U388" s="387"/>
      <c r="V388" s="373"/>
      <c r="W388" s="373"/>
      <c r="X388" s="403"/>
      <c r="Y388" s="404"/>
      <c r="Z388" s="404"/>
      <c r="AA388" s="405"/>
      <c r="AB388" s="407"/>
      <c r="AC388" s="399"/>
      <c r="AD388" s="387"/>
      <c r="AE388" s="387"/>
    </row>
    <row r="389" spans="2:31" ht="16.5" customHeight="1" thickBot="1">
      <c r="B389" s="387"/>
      <c r="C389" s="387"/>
      <c r="D389" s="373"/>
      <c r="E389" s="373"/>
      <c r="F389" s="378"/>
      <c r="G389" s="384"/>
      <c r="H389" s="394"/>
      <c r="I389" s="395"/>
      <c r="J389" s="395"/>
      <c r="K389" s="395"/>
      <c r="L389" s="395"/>
      <c r="M389" s="395"/>
      <c r="N389" s="395"/>
      <c r="O389" s="384"/>
      <c r="P389" s="387"/>
      <c r="Q389" s="387"/>
      <c r="R389" s="381"/>
      <c r="S389" s="413"/>
      <c r="T389" s="384"/>
      <c r="U389" s="387"/>
      <c r="V389" s="373"/>
      <c r="W389" s="373"/>
      <c r="X389" s="386" t="s">
        <v>50</v>
      </c>
      <c r="Y389" s="386" t="s">
        <v>35</v>
      </c>
      <c r="Z389" s="386" t="s">
        <v>160</v>
      </c>
      <c r="AA389" s="409" t="s">
        <v>153</v>
      </c>
      <c r="AB389" s="407"/>
      <c r="AC389" s="399"/>
      <c r="AD389" s="387"/>
      <c r="AE389" s="387"/>
    </row>
    <row r="390" spans="2:31" ht="31.5" customHeight="1" thickBot="1">
      <c r="B390" s="387"/>
      <c r="C390" s="387"/>
      <c r="D390" s="373"/>
      <c r="E390" s="373"/>
      <c r="F390" s="378"/>
      <c r="G390" s="384"/>
      <c r="H390" s="386" t="s">
        <v>156</v>
      </c>
      <c r="I390" s="375" t="s">
        <v>51</v>
      </c>
      <c r="J390" s="376"/>
      <c r="K390" s="376"/>
      <c r="L390" s="376"/>
      <c r="M390" s="376"/>
      <c r="N390" s="380" t="s">
        <v>29</v>
      </c>
      <c r="O390" s="384"/>
      <c r="P390" s="387"/>
      <c r="Q390" s="387"/>
      <c r="R390" s="381"/>
      <c r="S390" s="413"/>
      <c r="T390" s="384"/>
      <c r="U390" s="387"/>
      <c r="V390" s="373"/>
      <c r="W390" s="373"/>
      <c r="X390" s="387"/>
      <c r="Y390" s="387"/>
      <c r="Z390" s="387"/>
      <c r="AA390" s="410"/>
      <c r="AB390" s="407"/>
      <c r="AC390" s="399"/>
      <c r="AD390" s="387"/>
      <c r="AE390" s="387"/>
    </row>
    <row r="391" spans="2:31" ht="157.5" customHeight="1" thickBot="1">
      <c r="B391" s="388"/>
      <c r="C391" s="388"/>
      <c r="D391" s="374"/>
      <c r="E391" s="374"/>
      <c r="F391" s="379"/>
      <c r="G391" s="385"/>
      <c r="H391" s="388"/>
      <c r="I391" s="13" t="s">
        <v>157</v>
      </c>
      <c r="J391" s="13" t="s">
        <v>30</v>
      </c>
      <c r="K391" s="13" t="s">
        <v>31</v>
      </c>
      <c r="L391" s="13" t="s">
        <v>141</v>
      </c>
      <c r="M391" s="14" t="s">
        <v>33</v>
      </c>
      <c r="N391" s="382"/>
      <c r="O391" s="385"/>
      <c r="P391" s="388"/>
      <c r="Q391" s="388"/>
      <c r="R391" s="382"/>
      <c r="S391" s="414"/>
      <c r="T391" s="385"/>
      <c r="U391" s="388"/>
      <c r="V391" s="401"/>
      <c r="W391" s="401"/>
      <c r="X391" s="388"/>
      <c r="Y391" s="388"/>
      <c r="Z391" s="388"/>
      <c r="AA391" s="411"/>
      <c r="AB391" s="408"/>
      <c r="AC391" s="400"/>
      <c r="AD391" s="388"/>
      <c r="AE391" s="388"/>
    </row>
    <row r="392" spans="2:31" ht="15.75" thickBot="1">
      <c r="B392" s="15">
        <v>1</v>
      </c>
      <c r="C392" s="16">
        <v>2</v>
      </c>
      <c r="D392" s="15">
        <v>3</v>
      </c>
      <c r="E392" s="17">
        <v>4</v>
      </c>
      <c r="F392" s="16">
        <v>5</v>
      </c>
      <c r="G392" s="18">
        <v>7</v>
      </c>
      <c r="H392" s="17">
        <v>8</v>
      </c>
      <c r="I392" s="17">
        <v>9</v>
      </c>
      <c r="J392" s="17">
        <v>10</v>
      </c>
      <c r="K392" s="17">
        <v>11</v>
      </c>
      <c r="L392" s="17">
        <v>12</v>
      </c>
      <c r="M392" s="17">
        <v>13</v>
      </c>
      <c r="N392" s="17">
        <v>14</v>
      </c>
      <c r="O392" s="17">
        <v>15</v>
      </c>
      <c r="P392" s="17">
        <v>16</v>
      </c>
      <c r="Q392" s="17">
        <v>17</v>
      </c>
      <c r="R392" s="17">
        <v>18</v>
      </c>
      <c r="S392" s="17">
        <v>19</v>
      </c>
      <c r="T392" s="17">
        <v>20</v>
      </c>
      <c r="U392" s="17">
        <v>21</v>
      </c>
      <c r="V392" s="17">
        <v>22</v>
      </c>
      <c r="W392" s="17">
        <v>23</v>
      </c>
      <c r="X392" s="17">
        <v>24</v>
      </c>
      <c r="Y392" s="17">
        <v>25</v>
      </c>
      <c r="Z392" s="17">
        <v>26</v>
      </c>
      <c r="AA392" s="17">
        <v>27</v>
      </c>
      <c r="AB392" s="17">
        <v>28</v>
      </c>
      <c r="AC392" s="17">
        <v>29</v>
      </c>
      <c r="AD392" s="17">
        <v>30</v>
      </c>
      <c r="AE392" s="17">
        <v>31</v>
      </c>
    </row>
    <row r="393" spans="2:31" ht="72" customHeight="1" thickBot="1" thickTop="1">
      <c r="B393" s="25">
        <v>250</v>
      </c>
      <c r="C393" s="26"/>
      <c r="D393" s="113">
        <f>B393+C393</f>
        <v>250</v>
      </c>
      <c r="E393" s="113">
        <v>547</v>
      </c>
      <c r="F393" s="114">
        <f>D393-E393</f>
        <v>-297</v>
      </c>
      <c r="G393" s="25"/>
      <c r="H393" s="113">
        <f>I393+N393</f>
        <v>0</v>
      </c>
      <c r="I393" s="115">
        <f>J393+K393+L393+M393</f>
        <v>0</v>
      </c>
      <c r="J393" s="26"/>
      <c r="K393" s="26"/>
      <c r="L393" s="26"/>
      <c r="M393" s="26"/>
      <c r="N393" s="26"/>
      <c r="O393" s="26"/>
      <c r="P393" s="26"/>
      <c r="Q393" s="26"/>
      <c r="R393" s="113">
        <f>E393</f>
        <v>547</v>
      </c>
      <c r="S393" s="28"/>
      <c r="T393" s="25">
        <v>43</v>
      </c>
      <c r="U393" s="26">
        <v>319</v>
      </c>
      <c r="V393" s="113">
        <f>T393+U393</f>
        <v>362</v>
      </c>
      <c r="W393" s="26">
        <v>331</v>
      </c>
      <c r="X393" s="113">
        <f>E393</f>
        <v>547</v>
      </c>
      <c r="Y393" s="113">
        <f>W393</f>
        <v>331</v>
      </c>
      <c r="Z393" s="113">
        <f>X393+Y393</f>
        <v>878</v>
      </c>
      <c r="AA393" s="116">
        <f>X393+(Y393/3)</f>
        <v>657.3333333333334</v>
      </c>
      <c r="AB393" s="117">
        <f>V393-W393</f>
        <v>31</v>
      </c>
      <c r="AC393" s="29"/>
      <c r="AD393" s="118">
        <f>AA393/3</f>
        <v>219.11111111111111</v>
      </c>
      <c r="AE393" s="119">
        <f>AD393/88</f>
        <v>2.48989898989899</v>
      </c>
    </row>
    <row r="394" ht="15.75" thickTop="1"/>
    <row r="396" ht="15">
      <c r="D396" s="1" t="s">
        <v>171</v>
      </c>
    </row>
    <row r="397" spans="4:5" ht="15">
      <c r="D397" s="371" t="str">
        <f>'obr.P.2'!C45</f>
        <v>31.12.2015 године</v>
      </c>
      <c r="E397" s="371"/>
    </row>
    <row r="398" ht="15">
      <c r="Y398" s="1" t="s">
        <v>83</v>
      </c>
    </row>
    <row r="400" ht="15">
      <c r="Y400" s="1" t="s">
        <v>84</v>
      </c>
    </row>
    <row r="414" spans="9:24" ht="15">
      <c r="I414" s="389" t="s">
        <v>137</v>
      </c>
      <c r="J414" s="389"/>
      <c r="K414" s="389"/>
      <c r="L414" s="389"/>
      <c r="M414" s="389"/>
      <c r="N414" s="389"/>
      <c r="O414" s="389"/>
      <c r="P414" s="389"/>
      <c r="Q414" s="389"/>
      <c r="R414" s="389"/>
      <c r="S414" s="389"/>
      <c r="T414" s="389"/>
      <c r="U414" s="389"/>
      <c r="V414" s="389"/>
      <c r="W414" s="389"/>
      <c r="X414" s="389"/>
    </row>
    <row r="415" spans="9:24" ht="15">
      <c r="I415" s="389"/>
      <c r="J415" s="389"/>
      <c r="K415" s="389"/>
      <c r="L415" s="389"/>
      <c r="M415" s="389"/>
      <c r="N415" s="389"/>
      <c r="O415" s="389"/>
      <c r="P415" s="389"/>
      <c r="Q415" s="389"/>
      <c r="R415" s="389"/>
      <c r="S415" s="389"/>
      <c r="T415" s="389"/>
      <c r="U415" s="389"/>
      <c r="V415" s="389"/>
      <c r="W415" s="389"/>
      <c r="X415" s="389"/>
    </row>
    <row r="416" spans="9:24" ht="15">
      <c r="I416" s="389"/>
      <c r="J416" s="389"/>
      <c r="K416" s="389"/>
      <c r="L416" s="389"/>
      <c r="M416" s="389"/>
      <c r="N416" s="389"/>
      <c r="O416" s="389"/>
      <c r="P416" s="389"/>
      <c r="Q416" s="389"/>
      <c r="R416" s="389"/>
      <c r="S416" s="389"/>
      <c r="T416" s="389"/>
      <c r="U416" s="389"/>
      <c r="V416" s="389"/>
      <c r="W416" s="389"/>
      <c r="X416" s="389"/>
    </row>
    <row r="419" ht="15">
      <c r="B419" s="1" t="s">
        <v>103</v>
      </c>
    </row>
    <row r="420" spans="2:4" ht="18">
      <c r="B420" s="1" t="s">
        <v>132</v>
      </c>
      <c r="D420" s="4" t="s">
        <v>114</v>
      </c>
    </row>
    <row r="422" spans="6:18" ht="15.75">
      <c r="F422" s="1" t="s">
        <v>104</v>
      </c>
      <c r="H422" s="5"/>
      <c r="I422" s="5" t="s">
        <v>116</v>
      </c>
      <c r="J422" s="5"/>
      <c r="K422" s="5"/>
      <c r="L422" s="5"/>
      <c r="M422" s="5"/>
      <c r="N422" s="5"/>
      <c r="O422" s="5"/>
      <c r="P422" s="5"/>
      <c r="Q422" s="5"/>
      <c r="R422" s="5"/>
    </row>
    <row r="424" spans="6:21" ht="18">
      <c r="F424" s="1" t="s">
        <v>105</v>
      </c>
      <c r="I424" s="21">
        <v>10</v>
      </c>
      <c r="Q424" s="70" t="s">
        <v>189</v>
      </c>
      <c r="R424" s="299" t="str">
        <f>'obr.P.2'!M31</f>
        <v>01.01.2015 године</v>
      </c>
      <c r="S424" s="299"/>
      <c r="T424" s="299"/>
      <c r="U424" s="299"/>
    </row>
    <row r="425" spans="2:31" ht="18">
      <c r="B425" s="7"/>
      <c r="C425" s="7"/>
      <c r="D425" s="7"/>
      <c r="E425" s="7"/>
      <c r="F425" s="7"/>
      <c r="G425" s="7"/>
      <c r="H425" s="7"/>
      <c r="I425" s="8"/>
      <c r="J425" s="9"/>
      <c r="K425" s="10" t="s">
        <v>81</v>
      </c>
      <c r="L425" s="10"/>
      <c r="M425" s="10"/>
      <c r="N425" s="10"/>
      <c r="O425" s="10"/>
      <c r="P425" s="11"/>
      <c r="Q425" s="73" t="s">
        <v>190</v>
      </c>
      <c r="R425" s="299" t="str">
        <f>'obr.P.2'!M32</f>
        <v>31.12.2015 године</v>
      </c>
      <c r="S425" s="299"/>
      <c r="T425" s="299"/>
      <c r="U425" s="299"/>
      <c r="V425" s="12"/>
      <c r="W425" s="12"/>
      <c r="X425" s="9"/>
      <c r="Y425" s="9"/>
      <c r="Z425" s="9"/>
      <c r="AA425" s="9"/>
      <c r="AB425" s="7"/>
      <c r="AC425" s="7"/>
      <c r="AD425" s="7"/>
      <c r="AE425" s="7"/>
    </row>
    <row r="426" spans="2:31" ht="1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397" t="s">
        <v>100</v>
      </c>
      <c r="AE426" s="397"/>
    </row>
    <row r="427" spans="2:31" ht="15.75" thickBo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2:31" ht="23.25" customHeight="1" thickBot="1">
      <c r="B428" s="375" t="s">
        <v>34</v>
      </c>
      <c r="C428" s="376"/>
      <c r="D428" s="376"/>
      <c r="E428" s="376"/>
      <c r="F428" s="376"/>
      <c r="G428" s="376"/>
      <c r="H428" s="376"/>
      <c r="I428" s="376"/>
      <c r="J428" s="376"/>
      <c r="K428" s="376"/>
      <c r="L428" s="376"/>
      <c r="M428" s="376"/>
      <c r="N428" s="376"/>
      <c r="O428" s="376"/>
      <c r="P428" s="376"/>
      <c r="Q428" s="376"/>
      <c r="R428" s="376"/>
      <c r="S428" s="376"/>
      <c r="T428" s="390" t="s">
        <v>35</v>
      </c>
      <c r="U428" s="376"/>
      <c r="V428" s="376"/>
      <c r="W428" s="376"/>
      <c r="X428" s="376"/>
      <c r="Y428" s="376"/>
      <c r="Z428" s="376"/>
      <c r="AA428" s="376"/>
      <c r="AB428" s="391"/>
      <c r="AC428" s="398" t="s">
        <v>36</v>
      </c>
      <c r="AD428" s="386" t="s">
        <v>37</v>
      </c>
      <c r="AE428" s="386" t="s">
        <v>38</v>
      </c>
    </row>
    <row r="429" spans="2:31" ht="20.25" customHeight="1" thickBot="1">
      <c r="B429" s="386" t="s">
        <v>39</v>
      </c>
      <c r="C429" s="386" t="s">
        <v>40</v>
      </c>
      <c r="D429" s="372" t="s">
        <v>154</v>
      </c>
      <c r="E429" s="372" t="s">
        <v>170</v>
      </c>
      <c r="F429" s="377" t="s">
        <v>155</v>
      </c>
      <c r="G429" s="390" t="s">
        <v>42</v>
      </c>
      <c r="H429" s="376"/>
      <c r="I429" s="376"/>
      <c r="J429" s="376"/>
      <c r="K429" s="376"/>
      <c r="L429" s="376"/>
      <c r="M429" s="376"/>
      <c r="N429" s="376"/>
      <c r="O429" s="376"/>
      <c r="P429" s="376"/>
      <c r="Q429" s="376"/>
      <c r="R429" s="376"/>
      <c r="S429" s="412" t="s">
        <v>43</v>
      </c>
      <c r="T429" s="383" t="s">
        <v>44</v>
      </c>
      <c r="U429" s="386" t="s">
        <v>40</v>
      </c>
      <c r="V429" s="372" t="s">
        <v>159</v>
      </c>
      <c r="W429" s="372" t="s">
        <v>45</v>
      </c>
      <c r="X429" s="392" t="s">
        <v>46</v>
      </c>
      <c r="Y429" s="393"/>
      <c r="Z429" s="393"/>
      <c r="AA429" s="402"/>
      <c r="AB429" s="406" t="s">
        <v>161</v>
      </c>
      <c r="AC429" s="399"/>
      <c r="AD429" s="387"/>
      <c r="AE429" s="387"/>
    </row>
    <row r="430" spans="2:31" ht="9.75" customHeight="1" thickBot="1">
      <c r="B430" s="387"/>
      <c r="C430" s="387"/>
      <c r="D430" s="373"/>
      <c r="E430" s="373"/>
      <c r="F430" s="378"/>
      <c r="G430" s="383" t="s">
        <v>26</v>
      </c>
      <c r="H430" s="392" t="s">
        <v>25</v>
      </c>
      <c r="I430" s="393"/>
      <c r="J430" s="393"/>
      <c r="K430" s="393"/>
      <c r="L430" s="393"/>
      <c r="M430" s="393"/>
      <c r="N430" s="393"/>
      <c r="O430" s="383" t="s">
        <v>47</v>
      </c>
      <c r="P430" s="386" t="s">
        <v>48</v>
      </c>
      <c r="Q430" s="386" t="s">
        <v>49</v>
      </c>
      <c r="R430" s="380" t="s">
        <v>158</v>
      </c>
      <c r="S430" s="413"/>
      <c r="T430" s="384"/>
      <c r="U430" s="387"/>
      <c r="V430" s="373"/>
      <c r="W430" s="373"/>
      <c r="X430" s="403"/>
      <c r="Y430" s="404"/>
      <c r="Z430" s="404"/>
      <c r="AA430" s="405"/>
      <c r="AB430" s="407"/>
      <c r="AC430" s="399"/>
      <c r="AD430" s="387"/>
      <c r="AE430" s="387"/>
    </row>
    <row r="431" spans="2:31" ht="16.5" customHeight="1" thickBot="1">
      <c r="B431" s="387"/>
      <c r="C431" s="387"/>
      <c r="D431" s="373"/>
      <c r="E431" s="373"/>
      <c r="F431" s="378"/>
      <c r="G431" s="384"/>
      <c r="H431" s="394"/>
      <c r="I431" s="395"/>
      <c r="J431" s="395"/>
      <c r="K431" s="395"/>
      <c r="L431" s="395"/>
      <c r="M431" s="395"/>
      <c r="N431" s="395"/>
      <c r="O431" s="384"/>
      <c r="P431" s="387"/>
      <c r="Q431" s="387"/>
      <c r="R431" s="381"/>
      <c r="S431" s="413"/>
      <c r="T431" s="384"/>
      <c r="U431" s="387"/>
      <c r="V431" s="373"/>
      <c r="W431" s="373"/>
      <c r="X431" s="386" t="s">
        <v>50</v>
      </c>
      <c r="Y431" s="386" t="s">
        <v>35</v>
      </c>
      <c r="Z431" s="386" t="s">
        <v>160</v>
      </c>
      <c r="AA431" s="409" t="s">
        <v>153</v>
      </c>
      <c r="AB431" s="407"/>
      <c r="AC431" s="399"/>
      <c r="AD431" s="387"/>
      <c r="AE431" s="387"/>
    </row>
    <row r="432" spans="2:31" ht="31.5" customHeight="1" thickBot="1">
      <c r="B432" s="387"/>
      <c r="C432" s="387"/>
      <c r="D432" s="373"/>
      <c r="E432" s="373"/>
      <c r="F432" s="378"/>
      <c r="G432" s="384"/>
      <c r="H432" s="386" t="s">
        <v>156</v>
      </c>
      <c r="I432" s="375" t="s">
        <v>51</v>
      </c>
      <c r="J432" s="376"/>
      <c r="K432" s="376"/>
      <c r="L432" s="376"/>
      <c r="M432" s="376"/>
      <c r="N432" s="380" t="s">
        <v>29</v>
      </c>
      <c r="O432" s="384"/>
      <c r="P432" s="387"/>
      <c r="Q432" s="387"/>
      <c r="R432" s="381"/>
      <c r="S432" s="413"/>
      <c r="T432" s="384"/>
      <c r="U432" s="387"/>
      <c r="V432" s="373"/>
      <c r="W432" s="373"/>
      <c r="X432" s="387"/>
      <c r="Y432" s="387"/>
      <c r="Z432" s="387"/>
      <c r="AA432" s="410"/>
      <c r="AB432" s="407"/>
      <c r="AC432" s="399"/>
      <c r="AD432" s="387"/>
      <c r="AE432" s="387"/>
    </row>
    <row r="433" spans="2:31" ht="157.5" customHeight="1" thickBot="1">
      <c r="B433" s="388"/>
      <c r="C433" s="388"/>
      <c r="D433" s="374"/>
      <c r="E433" s="374"/>
      <c r="F433" s="379"/>
      <c r="G433" s="385"/>
      <c r="H433" s="388"/>
      <c r="I433" s="13" t="s">
        <v>157</v>
      </c>
      <c r="J433" s="13" t="s">
        <v>30</v>
      </c>
      <c r="K433" s="13" t="s">
        <v>31</v>
      </c>
      <c r="L433" s="13" t="s">
        <v>141</v>
      </c>
      <c r="M433" s="14" t="s">
        <v>33</v>
      </c>
      <c r="N433" s="382"/>
      <c r="O433" s="385"/>
      <c r="P433" s="388"/>
      <c r="Q433" s="388"/>
      <c r="R433" s="382"/>
      <c r="S433" s="414"/>
      <c r="T433" s="385"/>
      <c r="U433" s="388"/>
      <c r="V433" s="401"/>
      <c r="W433" s="401"/>
      <c r="X433" s="388"/>
      <c r="Y433" s="388"/>
      <c r="Z433" s="388"/>
      <c r="AA433" s="411"/>
      <c r="AB433" s="408"/>
      <c r="AC433" s="400"/>
      <c r="AD433" s="388"/>
      <c r="AE433" s="388"/>
    </row>
    <row r="434" spans="2:31" ht="15.75" thickBot="1">
      <c r="B434" s="15">
        <v>1</v>
      </c>
      <c r="C434" s="16">
        <v>2</v>
      </c>
      <c r="D434" s="15">
        <v>3</v>
      </c>
      <c r="E434" s="17">
        <v>4</v>
      </c>
      <c r="F434" s="16">
        <v>5</v>
      </c>
      <c r="G434" s="18">
        <v>7</v>
      </c>
      <c r="H434" s="17">
        <v>8</v>
      </c>
      <c r="I434" s="17">
        <v>9</v>
      </c>
      <c r="J434" s="17">
        <v>10</v>
      </c>
      <c r="K434" s="17">
        <v>11</v>
      </c>
      <c r="L434" s="17">
        <v>12</v>
      </c>
      <c r="M434" s="17">
        <v>13</v>
      </c>
      <c r="N434" s="17">
        <v>14</v>
      </c>
      <c r="O434" s="17">
        <v>15</v>
      </c>
      <c r="P434" s="17">
        <v>16</v>
      </c>
      <c r="Q434" s="17">
        <v>17</v>
      </c>
      <c r="R434" s="17">
        <v>18</v>
      </c>
      <c r="S434" s="17">
        <v>19</v>
      </c>
      <c r="T434" s="17">
        <v>20</v>
      </c>
      <c r="U434" s="17">
        <v>21</v>
      </c>
      <c r="V434" s="17">
        <v>22</v>
      </c>
      <c r="W434" s="17">
        <v>23</v>
      </c>
      <c r="X434" s="17">
        <v>24</v>
      </c>
      <c r="Y434" s="17">
        <v>25</v>
      </c>
      <c r="Z434" s="17">
        <v>26</v>
      </c>
      <c r="AA434" s="17">
        <v>27</v>
      </c>
      <c r="AB434" s="17">
        <v>28</v>
      </c>
      <c r="AC434" s="17">
        <v>29</v>
      </c>
      <c r="AD434" s="17">
        <v>30</v>
      </c>
      <c r="AE434" s="17">
        <v>31</v>
      </c>
    </row>
    <row r="435" spans="2:31" ht="72" customHeight="1" thickBot="1" thickTop="1">
      <c r="B435" s="25">
        <v>431</v>
      </c>
      <c r="C435" s="26"/>
      <c r="D435" s="113">
        <f>B435+C435</f>
        <v>431</v>
      </c>
      <c r="E435" s="113">
        <v>514</v>
      </c>
      <c r="F435" s="114">
        <f>D435-E435</f>
        <v>-83</v>
      </c>
      <c r="G435" s="25"/>
      <c r="H435" s="113">
        <f>I435+N435</f>
        <v>0</v>
      </c>
      <c r="I435" s="115">
        <f>J435+K435+L435+M435</f>
        <v>0</v>
      </c>
      <c r="J435" s="26"/>
      <c r="K435" s="26"/>
      <c r="L435" s="26"/>
      <c r="M435" s="26"/>
      <c r="N435" s="26"/>
      <c r="O435" s="26"/>
      <c r="P435" s="26"/>
      <c r="Q435" s="26"/>
      <c r="R435" s="113">
        <f>E435</f>
        <v>514</v>
      </c>
      <c r="S435" s="28"/>
      <c r="T435" s="25">
        <v>85</v>
      </c>
      <c r="U435" s="26">
        <v>328</v>
      </c>
      <c r="V435" s="113">
        <f>T435+U435</f>
        <v>413</v>
      </c>
      <c r="W435" s="26">
        <v>306</v>
      </c>
      <c r="X435" s="113">
        <f>E435</f>
        <v>514</v>
      </c>
      <c r="Y435" s="113">
        <f>W435</f>
        <v>306</v>
      </c>
      <c r="Z435" s="113">
        <f>X435+Y435</f>
        <v>820</v>
      </c>
      <c r="AA435" s="116">
        <f>X435+(Y435/3)</f>
        <v>616</v>
      </c>
      <c r="AB435" s="117">
        <f>V435-W435</f>
        <v>107</v>
      </c>
      <c r="AC435" s="29"/>
      <c r="AD435" s="118">
        <f>AA435/3</f>
        <v>205.33333333333334</v>
      </c>
      <c r="AE435" s="119">
        <f>AD435/110</f>
        <v>1.8666666666666667</v>
      </c>
    </row>
    <row r="436" ht="15.75" thickTop="1"/>
    <row r="438" ht="15">
      <c r="D438" s="1" t="s">
        <v>171</v>
      </c>
    </row>
    <row r="439" spans="4:5" ht="15">
      <c r="D439" s="371" t="str">
        <f>'obr.P.2'!C45</f>
        <v>31.12.2015 године</v>
      </c>
      <c r="E439" s="371"/>
    </row>
    <row r="440" ht="15">
      <c r="Y440" s="1" t="s">
        <v>83</v>
      </c>
    </row>
    <row r="442" ht="15">
      <c r="Y442" s="1" t="s">
        <v>84</v>
      </c>
    </row>
  </sheetData>
  <sheetProtection formatCells="0" selectLockedCells="1"/>
  <mergeCells count="396">
    <mergeCell ref="R177:U177"/>
    <mergeCell ref="W305:W309"/>
    <mergeCell ref="P347:P350"/>
    <mergeCell ref="Q347:Q350"/>
    <mergeCell ref="U387:U391"/>
    <mergeCell ref="V387:V391"/>
    <mergeCell ref="T305:T309"/>
    <mergeCell ref="V305:V309"/>
    <mergeCell ref="G387:R387"/>
    <mergeCell ref="T387:T391"/>
    <mergeCell ref="G347:G350"/>
    <mergeCell ref="R260:U260"/>
    <mergeCell ref="R300:U300"/>
    <mergeCell ref="T223:T227"/>
    <mergeCell ref="R224:R227"/>
    <mergeCell ref="U264:U268"/>
    <mergeCell ref="V264:V268"/>
    <mergeCell ref="W264:W268"/>
    <mergeCell ref="R178:U178"/>
    <mergeCell ref="R218:U218"/>
    <mergeCell ref="R219:U219"/>
    <mergeCell ref="R259:U259"/>
    <mergeCell ref="S223:S227"/>
    <mergeCell ref="I249:X251"/>
    <mergeCell ref="Y431:Y433"/>
    <mergeCell ref="G429:R429"/>
    <mergeCell ref="O430:O433"/>
    <mergeCell ref="G388:G391"/>
    <mergeCell ref="O388:O391"/>
    <mergeCell ref="I414:X416"/>
    <mergeCell ref="R424:U424"/>
    <mergeCell ref="R425:U425"/>
    <mergeCell ref="S429:S433"/>
    <mergeCell ref="G430:G433"/>
    <mergeCell ref="V429:V433"/>
    <mergeCell ref="U429:U433"/>
    <mergeCell ref="B428:S428"/>
    <mergeCell ref="T428:AB428"/>
    <mergeCell ref="H432:H433"/>
    <mergeCell ref="I432:M432"/>
    <mergeCell ref="T429:T433"/>
    <mergeCell ref="D397:E397"/>
    <mergeCell ref="AB429:AB433"/>
    <mergeCell ref="AE428:AE433"/>
    <mergeCell ref="Y389:Y391"/>
    <mergeCell ref="Z389:Z391"/>
    <mergeCell ref="AD426:AE426"/>
    <mergeCell ref="AC428:AC433"/>
    <mergeCell ref="AD428:AD433"/>
    <mergeCell ref="X429:AA430"/>
    <mergeCell ref="B429:B433"/>
    <mergeCell ref="C429:C433"/>
    <mergeCell ref="D429:D433"/>
    <mergeCell ref="E429:E433"/>
    <mergeCell ref="F429:F433"/>
    <mergeCell ref="H430:N431"/>
    <mergeCell ref="N432:N433"/>
    <mergeCell ref="AA431:AA433"/>
    <mergeCell ref="R430:R433"/>
    <mergeCell ref="Z431:Z433"/>
    <mergeCell ref="Q430:Q433"/>
    <mergeCell ref="X431:X433"/>
    <mergeCell ref="P430:P433"/>
    <mergeCell ref="W429:W433"/>
    <mergeCell ref="R388:R391"/>
    <mergeCell ref="H390:H391"/>
    <mergeCell ref="AC386:AC391"/>
    <mergeCell ref="AD386:AD391"/>
    <mergeCell ref="AE386:AE391"/>
    <mergeCell ref="B387:B391"/>
    <mergeCell ref="AA389:AA391"/>
    <mergeCell ref="F387:F391"/>
    <mergeCell ref="C387:C391"/>
    <mergeCell ref="AB387:AB391"/>
    <mergeCell ref="W387:W391"/>
    <mergeCell ref="X387:AA388"/>
    <mergeCell ref="I390:M390"/>
    <mergeCell ref="H388:N389"/>
    <mergeCell ref="N390:N391"/>
    <mergeCell ref="P388:P391"/>
    <mergeCell ref="Q388:Q391"/>
    <mergeCell ref="X389:X391"/>
    <mergeCell ref="S387:S391"/>
    <mergeCell ref="B386:S386"/>
    <mergeCell ref="T386:AB386"/>
    <mergeCell ref="AD343:AE343"/>
    <mergeCell ref="AE345:AE350"/>
    <mergeCell ref="AD345:AD350"/>
    <mergeCell ref="Y348:Y350"/>
    <mergeCell ref="AA348:AA350"/>
    <mergeCell ref="T345:AB345"/>
    <mergeCell ref="V346:V350"/>
    <mergeCell ref="AB346:AB350"/>
    <mergeCell ref="AD384:AE384"/>
    <mergeCell ref="R382:U382"/>
    <mergeCell ref="R383:U383"/>
    <mergeCell ref="AC345:AC350"/>
    <mergeCell ref="W346:W350"/>
    <mergeCell ref="G346:R346"/>
    <mergeCell ref="H349:H350"/>
    <mergeCell ref="T346:T350"/>
    <mergeCell ref="U346:U350"/>
    <mergeCell ref="I349:M349"/>
    <mergeCell ref="H347:N348"/>
    <mergeCell ref="I372:X374"/>
    <mergeCell ref="B346:B350"/>
    <mergeCell ref="C346:C350"/>
    <mergeCell ref="X305:AA306"/>
    <mergeCell ref="U305:U309"/>
    <mergeCell ref="X348:X350"/>
    <mergeCell ref="S346:S350"/>
    <mergeCell ref="N349:N350"/>
    <mergeCell ref="X346:AA347"/>
    <mergeCell ref="Z348:Z350"/>
    <mergeCell ref="R347:R350"/>
    <mergeCell ref="O347:O350"/>
    <mergeCell ref="AD304:AD309"/>
    <mergeCell ref="AB264:AB268"/>
    <mergeCell ref="O265:O268"/>
    <mergeCell ref="S264:S268"/>
    <mergeCell ref="AA307:AA309"/>
    <mergeCell ref="S305:S309"/>
    <mergeCell ref="N267:N268"/>
    <mergeCell ref="AE304:AE309"/>
    <mergeCell ref="I290:X292"/>
    <mergeCell ref="AD302:AE302"/>
    <mergeCell ref="AC304:AC309"/>
    <mergeCell ref="B304:S304"/>
    <mergeCell ref="AB305:AB309"/>
    <mergeCell ref="X307:X309"/>
    <mergeCell ref="Y307:Y309"/>
    <mergeCell ref="B305:B309"/>
    <mergeCell ref="N308:N309"/>
    <mergeCell ref="P265:P268"/>
    <mergeCell ref="Y266:Y268"/>
    <mergeCell ref="C305:C309"/>
    <mergeCell ref="D305:D309"/>
    <mergeCell ref="E305:E309"/>
    <mergeCell ref="H308:H309"/>
    <mergeCell ref="G305:R305"/>
    <mergeCell ref="AD261:AE261"/>
    <mergeCell ref="B263:S263"/>
    <mergeCell ref="T263:AB263"/>
    <mergeCell ref="AC263:AC268"/>
    <mergeCell ref="AD263:AD268"/>
    <mergeCell ref="AE263:AE268"/>
    <mergeCell ref="Q265:Q268"/>
    <mergeCell ref="AA266:AA268"/>
    <mergeCell ref="T264:T268"/>
    <mergeCell ref="H265:N266"/>
    <mergeCell ref="X266:X268"/>
    <mergeCell ref="X264:AA265"/>
    <mergeCell ref="Z266:Z268"/>
    <mergeCell ref="B264:B268"/>
    <mergeCell ref="C264:C268"/>
    <mergeCell ref="D264:D268"/>
    <mergeCell ref="H267:H268"/>
    <mergeCell ref="E264:E268"/>
    <mergeCell ref="F264:F268"/>
    <mergeCell ref="G264:R264"/>
    <mergeCell ref="R265:R268"/>
    <mergeCell ref="G265:G268"/>
    <mergeCell ref="I267:M267"/>
    <mergeCell ref="C182:C186"/>
    <mergeCell ref="AB223:AB227"/>
    <mergeCell ref="G224:G227"/>
    <mergeCell ref="O224:O227"/>
    <mergeCell ref="P224:P227"/>
    <mergeCell ref="Q224:Q227"/>
    <mergeCell ref="X225:X227"/>
    <mergeCell ref="Y225:Y227"/>
    <mergeCell ref="Z225:Z227"/>
    <mergeCell ref="AA225:AA227"/>
    <mergeCell ref="U223:U227"/>
    <mergeCell ref="V223:V227"/>
    <mergeCell ref="W223:W227"/>
    <mergeCell ref="X223:AA224"/>
    <mergeCell ref="H224:N225"/>
    <mergeCell ref="N185:N186"/>
    <mergeCell ref="O183:O186"/>
    <mergeCell ref="G183:G186"/>
    <mergeCell ref="P183:P186"/>
    <mergeCell ref="H183:N184"/>
    <mergeCell ref="I208:X210"/>
    <mergeCell ref="W182:W186"/>
    <mergeCell ref="S182:S186"/>
    <mergeCell ref="T182:T186"/>
    <mergeCell ref="AD220:AE220"/>
    <mergeCell ref="B222:S222"/>
    <mergeCell ref="T222:AB222"/>
    <mergeCell ref="AC222:AC227"/>
    <mergeCell ref="AD222:AD227"/>
    <mergeCell ref="AE222:AE227"/>
    <mergeCell ref="F223:F227"/>
    <mergeCell ref="N226:N227"/>
    <mergeCell ref="B223:B227"/>
    <mergeCell ref="C223:C227"/>
    <mergeCell ref="D223:D227"/>
    <mergeCell ref="E223:E227"/>
    <mergeCell ref="G223:R223"/>
    <mergeCell ref="H226:H227"/>
    <mergeCell ref="I226:M226"/>
    <mergeCell ref="AD181:AD186"/>
    <mergeCell ref="AE181:AE186"/>
    <mergeCell ref="I167:X169"/>
    <mergeCell ref="AD179:AE179"/>
    <mergeCell ref="AC181:AC186"/>
    <mergeCell ref="B181:S181"/>
    <mergeCell ref="AB182:AB186"/>
    <mergeCell ref="X184:X186"/>
    <mergeCell ref="Y184:Y186"/>
    <mergeCell ref="B182:B186"/>
    <mergeCell ref="D182:D186"/>
    <mergeCell ref="E182:E186"/>
    <mergeCell ref="T181:AB181"/>
    <mergeCell ref="Z184:Z186"/>
    <mergeCell ref="AA184:AA186"/>
    <mergeCell ref="X182:AA183"/>
    <mergeCell ref="U182:U186"/>
    <mergeCell ref="R183:R186"/>
    <mergeCell ref="G182:R182"/>
    <mergeCell ref="V182:V186"/>
    <mergeCell ref="F182:F186"/>
    <mergeCell ref="Q183:Q186"/>
    <mergeCell ref="H185:H186"/>
    <mergeCell ref="I185:M185"/>
    <mergeCell ref="AD138:AE138"/>
    <mergeCell ref="B140:S140"/>
    <mergeCell ref="T140:AB140"/>
    <mergeCell ref="AC140:AC145"/>
    <mergeCell ref="AD140:AD145"/>
    <mergeCell ref="AE140:AE145"/>
    <mergeCell ref="Q142:Q145"/>
    <mergeCell ref="X143:X145"/>
    <mergeCell ref="Y143:Y145"/>
    <mergeCell ref="B141:B145"/>
    <mergeCell ref="AB141:AB145"/>
    <mergeCell ref="O142:O145"/>
    <mergeCell ref="Z143:Z145"/>
    <mergeCell ref="T141:T145"/>
    <mergeCell ref="U141:U145"/>
    <mergeCell ref="V141:V145"/>
    <mergeCell ref="W141:W145"/>
    <mergeCell ref="X141:AA142"/>
    <mergeCell ref="AA143:AA145"/>
    <mergeCell ref="G141:R141"/>
    <mergeCell ref="C141:C145"/>
    <mergeCell ref="D141:D145"/>
    <mergeCell ref="H144:H145"/>
    <mergeCell ref="E141:E145"/>
    <mergeCell ref="F141:F145"/>
    <mergeCell ref="G142:G145"/>
    <mergeCell ref="I144:M144"/>
    <mergeCell ref="P142:P145"/>
    <mergeCell ref="I126:X128"/>
    <mergeCell ref="S141:S145"/>
    <mergeCell ref="H142:N143"/>
    <mergeCell ref="N144:N145"/>
    <mergeCell ref="R142:R145"/>
    <mergeCell ref="R136:U136"/>
    <mergeCell ref="R137:U137"/>
    <mergeCell ref="B100:B104"/>
    <mergeCell ref="C100:C104"/>
    <mergeCell ref="D100:D104"/>
    <mergeCell ref="E100:E104"/>
    <mergeCell ref="F100:F104"/>
    <mergeCell ref="G100:R100"/>
    <mergeCell ref="H103:H104"/>
    <mergeCell ref="H101:N102"/>
    <mergeCell ref="O101:O104"/>
    <mergeCell ref="Q101:Q104"/>
    <mergeCell ref="G101:G104"/>
    <mergeCell ref="I103:M103"/>
    <mergeCell ref="AC99:AC104"/>
    <mergeCell ref="U100:U104"/>
    <mergeCell ref="V100:V104"/>
    <mergeCell ref="Z102:Z104"/>
    <mergeCell ref="S100:S104"/>
    <mergeCell ref="X102:X104"/>
    <mergeCell ref="N103:N104"/>
    <mergeCell ref="R101:R104"/>
    <mergeCell ref="P101:P104"/>
    <mergeCell ref="AD99:AD104"/>
    <mergeCell ref="Q60:Q63"/>
    <mergeCell ref="S59:S63"/>
    <mergeCell ref="U59:U63"/>
    <mergeCell ref="AE99:AE104"/>
    <mergeCell ref="AD58:AD63"/>
    <mergeCell ref="AB59:AB63"/>
    <mergeCell ref="AB100:AB104"/>
    <mergeCell ref="R95:U95"/>
    <mergeCell ref="R96:U96"/>
    <mergeCell ref="AA61:AA63"/>
    <mergeCell ref="X59:AA60"/>
    <mergeCell ref="V59:V63"/>
    <mergeCell ref="W100:W104"/>
    <mergeCell ref="Y102:Y104"/>
    <mergeCell ref="X100:AA101"/>
    <mergeCell ref="AE58:AE63"/>
    <mergeCell ref="T58:AB58"/>
    <mergeCell ref="T99:AB99"/>
    <mergeCell ref="T100:T104"/>
    <mergeCell ref="Z61:Z63"/>
    <mergeCell ref="AC58:AC63"/>
    <mergeCell ref="AA102:AA104"/>
    <mergeCell ref="T59:T63"/>
    <mergeCell ref="W59:W63"/>
    <mergeCell ref="Y61:Y63"/>
    <mergeCell ref="AD97:AE97"/>
    <mergeCell ref="AD56:AE56"/>
    <mergeCell ref="X18:AA19"/>
    <mergeCell ref="I21:M21"/>
    <mergeCell ref="AB18:AB22"/>
    <mergeCell ref="O19:O22"/>
    <mergeCell ref="P19:P22"/>
    <mergeCell ref="X20:X22"/>
    <mergeCell ref="Y20:Y22"/>
    <mergeCell ref="Z20:Z22"/>
    <mergeCell ref="T18:T22"/>
    <mergeCell ref="AA20:AA22"/>
    <mergeCell ref="S18:S22"/>
    <mergeCell ref="I44:X46"/>
    <mergeCell ref="U18:U22"/>
    <mergeCell ref="V18:V22"/>
    <mergeCell ref="W18:W22"/>
    <mergeCell ref="R54:U54"/>
    <mergeCell ref="R55:U55"/>
    <mergeCell ref="I3:X5"/>
    <mergeCell ref="AD15:AE15"/>
    <mergeCell ref="B17:S17"/>
    <mergeCell ref="T17:AB17"/>
    <mergeCell ref="AC17:AC22"/>
    <mergeCell ref="AD17:AD22"/>
    <mergeCell ref="AE17:AE22"/>
    <mergeCell ref="B18:B22"/>
    <mergeCell ref="C18:C22"/>
    <mergeCell ref="R19:R22"/>
    <mergeCell ref="D18:D22"/>
    <mergeCell ref="E18:E22"/>
    <mergeCell ref="F18:F22"/>
    <mergeCell ref="G18:R18"/>
    <mergeCell ref="N21:N22"/>
    <mergeCell ref="H19:N20"/>
    <mergeCell ref="G19:G22"/>
    <mergeCell ref="Q19:Q22"/>
    <mergeCell ref="H21:H22"/>
    <mergeCell ref="R13:U13"/>
    <mergeCell ref="R14:U14"/>
    <mergeCell ref="C232:D232"/>
    <mergeCell ref="D28:E28"/>
    <mergeCell ref="D69:E69"/>
    <mergeCell ref="D110:E110"/>
    <mergeCell ref="D151:E151"/>
    <mergeCell ref="D192:E192"/>
    <mergeCell ref="B58:S58"/>
    <mergeCell ref="H62:H63"/>
    <mergeCell ref="I62:M62"/>
    <mergeCell ref="H60:N61"/>
    <mergeCell ref="D59:D63"/>
    <mergeCell ref="N62:N63"/>
    <mergeCell ref="I85:X87"/>
    <mergeCell ref="R60:R63"/>
    <mergeCell ref="P60:P63"/>
    <mergeCell ref="X61:X63"/>
    <mergeCell ref="B99:S99"/>
    <mergeCell ref="F59:F63"/>
    <mergeCell ref="G59:R59"/>
    <mergeCell ref="G60:G63"/>
    <mergeCell ref="O60:O63"/>
    <mergeCell ref="E59:E63"/>
    <mergeCell ref="B59:B63"/>
    <mergeCell ref="C59:C63"/>
    <mergeCell ref="D439:E439"/>
    <mergeCell ref="D273:E273"/>
    <mergeCell ref="D315:E315"/>
    <mergeCell ref="D356:E356"/>
    <mergeCell ref="D346:D350"/>
    <mergeCell ref="E346:E350"/>
    <mergeCell ref="E387:E391"/>
    <mergeCell ref="D387:D391"/>
    <mergeCell ref="B345:S345"/>
    <mergeCell ref="F346:F350"/>
    <mergeCell ref="R306:R309"/>
    <mergeCell ref="G306:G309"/>
    <mergeCell ref="O306:O309"/>
    <mergeCell ref="Q306:Q309"/>
    <mergeCell ref="R342:U342"/>
    <mergeCell ref="R301:U301"/>
    <mergeCell ref="F305:F309"/>
    <mergeCell ref="I331:X333"/>
    <mergeCell ref="I308:M308"/>
    <mergeCell ref="T304:AB304"/>
    <mergeCell ref="Z307:Z309"/>
    <mergeCell ref="P306:P309"/>
    <mergeCell ref="H306:N307"/>
    <mergeCell ref="R341:U341"/>
  </mergeCells>
  <printOptions horizontalCentered="1" verticalCentered="1"/>
  <pageMargins left="0.11811023622047245" right="0.15748031496062992" top="0.35433070866141736" bottom="0.35433070866141736" header="0.31496062992125984" footer="0.31496062992125984"/>
  <pageSetup horizontalDpi="600" verticalDpi="600" orientation="landscape" paperSize="9" scale="55" r:id="rId2"/>
  <rowBreaks count="10" manualBreakCount="10">
    <brk id="39" max="255" man="1"/>
    <brk id="80" max="255" man="1"/>
    <brk id="121" max="255" man="1"/>
    <brk id="162" max="255" man="1"/>
    <brk id="203" max="255" man="1"/>
    <brk id="244" max="255" man="1"/>
    <brk id="285" max="255" man="1"/>
    <brk id="326" max="255" man="1"/>
    <brk id="367" max="255" man="1"/>
    <brk id="40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3:T36"/>
  <sheetViews>
    <sheetView zoomScale="90" zoomScaleNormal="90" zoomScaleSheetLayoutView="50" zoomScalePageLayoutView="50" workbookViewId="0" topLeftCell="A1">
      <selection activeCell="E3" sqref="E3:O4"/>
    </sheetView>
  </sheetViews>
  <sheetFormatPr defaultColWidth="9.140625" defaultRowHeight="15"/>
  <cols>
    <col min="1" max="1" width="3.8515625" style="67" customWidth="1"/>
    <col min="2" max="2" width="9.140625" style="67" customWidth="1"/>
    <col min="3" max="3" width="31.421875" style="67" customWidth="1"/>
    <col min="4" max="10" width="7.7109375" style="67" customWidth="1"/>
    <col min="11" max="11" width="9.00390625" style="67" customWidth="1"/>
    <col min="12" max="12" width="7.7109375" style="67" customWidth="1"/>
    <col min="13" max="13" width="9.00390625" style="67" customWidth="1"/>
    <col min="14" max="14" width="7.7109375" style="67" customWidth="1"/>
    <col min="15" max="15" width="9.57421875" style="67" customWidth="1"/>
    <col min="16" max="16" width="7.7109375" style="67" customWidth="1"/>
    <col min="17" max="17" width="9.421875" style="67" customWidth="1"/>
    <col min="18" max="18" width="7.7109375" style="67" customWidth="1"/>
    <col min="19" max="16384" width="9.140625" style="67" customWidth="1"/>
  </cols>
  <sheetData>
    <row r="3" spans="4:15" ht="15">
      <c r="D3" s="30"/>
      <c r="E3" s="292" t="s">
        <v>123</v>
      </c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5:15" ht="15"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7" ht="15.75">
      <c r="C7" s="67" t="s">
        <v>118</v>
      </c>
    </row>
    <row r="9" spans="10:14" ht="18">
      <c r="J9" s="70" t="s">
        <v>189</v>
      </c>
      <c r="K9" s="425" t="str">
        <f>'obr.P.2'!M31</f>
        <v>01.01.2015 године</v>
      </c>
      <c r="L9" s="426"/>
      <c r="M9" s="426"/>
      <c r="N9" s="426"/>
    </row>
    <row r="10" spans="5:16" ht="18">
      <c r="E10" s="424" t="s">
        <v>120</v>
      </c>
      <c r="F10" s="424"/>
      <c r="G10" s="424"/>
      <c r="H10" s="424"/>
      <c r="I10" s="424"/>
      <c r="J10" s="73" t="s">
        <v>190</v>
      </c>
      <c r="K10" s="425" t="str">
        <f>'obr.P.2'!M32</f>
        <v>31.12.2015 године</v>
      </c>
      <c r="L10" s="426"/>
      <c r="M10" s="426"/>
      <c r="N10" s="426"/>
      <c r="O10" s="120"/>
      <c r="P10" s="120"/>
    </row>
    <row r="11" spans="18:19" ht="15">
      <c r="R11" s="320" t="s">
        <v>119</v>
      </c>
      <c r="S11" s="320"/>
    </row>
    <row r="12" ht="15.75" thickBot="1"/>
    <row r="13" spans="2:20" ht="25.5" customHeight="1" thickBot="1" thickTop="1">
      <c r="B13" s="415" t="s">
        <v>53</v>
      </c>
      <c r="C13" s="418" t="s">
        <v>54</v>
      </c>
      <c r="D13" s="421" t="s">
        <v>44</v>
      </c>
      <c r="E13" s="421" t="s">
        <v>55</v>
      </c>
      <c r="F13" s="421" t="s">
        <v>41</v>
      </c>
      <c r="G13" s="421" t="s">
        <v>56</v>
      </c>
      <c r="H13" s="428" t="s">
        <v>152</v>
      </c>
      <c r="I13" s="435" t="s">
        <v>57</v>
      </c>
      <c r="J13" s="436"/>
      <c r="K13" s="436"/>
      <c r="L13" s="436"/>
      <c r="M13" s="436"/>
      <c r="N13" s="436"/>
      <c r="O13" s="436"/>
      <c r="P13" s="436"/>
      <c r="Q13" s="436"/>
      <c r="R13" s="436"/>
      <c r="S13" s="437"/>
      <c r="T13" s="121"/>
    </row>
    <row r="14" spans="2:20" ht="25.5" customHeight="1" thickBot="1">
      <c r="B14" s="416"/>
      <c r="C14" s="419"/>
      <c r="D14" s="422"/>
      <c r="E14" s="422"/>
      <c r="F14" s="422"/>
      <c r="G14" s="422"/>
      <c r="H14" s="429"/>
      <c r="I14" s="438" t="s">
        <v>58</v>
      </c>
      <c r="J14" s="449" t="s">
        <v>59</v>
      </c>
      <c r="K14" s="450"/>
      <c r="L14" s="453" t="s">
        <v>60</v>
      </c>
      <c r="M14" s="450"/>
      <c r="N14" s="431" t="s">
        <v>61</v>
      </c>
      <c r="O14" s="432"/>
      <c r="P14" s="432"/>
      <c r="Q14" s="433"/>
      <c r="R14" s="440" t="s">
        <v>62</v>
      </c>
      <c r="S14" s="441"/>
      <c r="T14" s="121"/>
    </row>
    <row r="15" spans="2:20" ht="25.5" customHeight="1" thickBot="1">
      <c r="B15" s="416"/>
      <c r="C15" s="419"/>
      <c r="D15" s="422"/>
      <c r="E15" s="422"/>
      <c r="F15" s="422"/>
      <c r="G15" s="422"/>
      <c r="H15" s="429"/>
      <c r="I15" s="416"/>
      <c r="J15" s="451"/>
      <c r="K15" s="452"/>
      <c r="L15" s="454"/>
      <c r="M15" s="452"/>
      <c r="N15" s="431" t="s">
        <v>63</v>
      </c>
      <c r="O15" s="444"/>
      <c r="P15" s="431" t="s">
        <v>64</v>
      </c>
      <c r="Q15" s="444"/>
      <c r="R15" s="442"/>
      <c r="S15" s="443"/>
      <c r="T15" s="121"/>
    </row>
    <row r="16" spans="2:20" ht="15" customHeight="1">
      <c r="B16" s="416"/>
      <c r="C16" s="419"/>
      <c r="D16" s="422"/>
      <c r="E16" s="422"/>
      <c r="F16" s="422"/>
      <c r="G16" s="422"/>
      <c r="H16" s="429"/>
      <c r="I16" s="416"/>
      <c r="J16" s="434" t="s">
        <v>65</v>
      </c>
      <c r="K16" s="434" t="s">
        <v>138</v>
      </c>
      <c r="L16" s="434" t="s">
        <v>65</v>
      </c>
      <c r="M16" s="434" t="s">
        <v>138</v>
      </c>
      <c r="N16" s="434" t="s">
        <v>65</v>
      </c>
      <c r="O16" s="434" t="s">
        <v>138</v>
      </c>
      <c r="P16" s="434" t="s">
        <v>65</v>
      </c>
      <c r="Q16" s="434" t="s">
        <v>138</v>
      </c>
      <c r="R16" s="445" t="s">
        <v>65</v>
      </c>
      <c r="S16" s="446" t="s">
        <v>138</v>
      </c>
      <c r="T16" s="121"/>
    </row>
    <row r="17" spans="2:20" ht="15" customHeight="1">
      <c r="B17" s="416"/>
      <c r="C17" s="419"/>
      <c r="D17" s="422"/>
      <c r="E17" s="422"/>
      <c r="F17" s="422"/>
      <c r="G17" s="422"/>
      <c r="H17" s="429"/>
      <c r="I17" s="416"/>
      <c r="J17" s="422"/>
      <c r="K17" s="422"/>
      <c r="L17" s="422"/>
      <c r="M17" s="422"/>
      <c r="N17" s="422"/>
      <c r="O17" s="422"/>
      <c r="P17" s="422"/>
      <c r="Q17" s="422"/>
      <c r="R17" s="422"/>
      <c r="S17" s="447"/>
      <c r="T17" s="121"/>
    </row>
    <row r="18" spans="2:20" ht="64.5" customHeight="1" thickBot="1">
      <c r="B18" s="417"/>
      <c r="C18" s="420"/>
      <c r="D18" s="423"/>
      <c r="E18" s="427"/>
      <c r="F18" s="423"/>
      <c r="G18" s="423"/>
      <c r="H18" s="430"/>
      <c r="I18" s="439"/>
      <c r="J18" s="423"/>
      <c r="K18" s="427"/>
      <c r="L18" s="423"/>
      <c r="M18" s="427"/>
      <c r="N18" s="423"/>
      <c r="O18" s="427"/>
      <c r="P18" s="423"/>
      <c r="Q18" s="427"/>
      <c r="R18" s="423"/>
      <c r="S18" s="448"/>
      <c r="T18" s="121"/>
    </row>
    <row r="19" spans="2:20" ht="15.75" customHeight="1" thickBot="1">
      <c r="B19" s="122">
        <v>1</v>
      </c>
      <c r="C19" s="123">
        <v>2</v>
      </c>
      <c r="D19" s="124">
        <v>3</v>
      </c>
      <c r="E19" s="125">
        <v>4</v>
      </c>
      <c r="F19" s="122">
        <v>5</v>
      </c>
      <c r="G19" s="123">
        <v>6</v>
      </c>
      <c r="H19" s="125">
        <v>7</v>
      </c>
      <c r="I19" s="159">
        <v>8</v>
      </c>
      <c r="J19" s="123">
        <v>9</v>
      </c>
      <c r="K19" s="123">
        <v>10</v>
      </c>
      <c r="L19" s="123">
        <v>11</v>
      </c>
      <c r="M19" s="123">
        <v>12</v>
      </c>
      <c r="N19" s="123">
        <v>13</v>
      </c>
      <c r="O19" s="123">
        <v>14</v>
      </c>
      <c r="P19" s="123">
        <v>15</v>
      </c>
      <c r="Q19" s="123">
        <v>16</v>
      </c>
      <c r="R19" s="123">
        <v>17</v>
      </c>
      <c r="S19" s="123">
        <v>18</v>
      </c>
      <c r="T19" s="121"/>
    </row>
    <row r="20" spans="2:19" ht="24.75" customHeight="1" thickBot="1" thickTop="1">
      <c r="B20" s="126">
        <v>1</v>
      </c>
      <c r="C20" s="127" t="s">
        <v>117</v>
      </c>
      <c r="D20" s="152">
        <v>17</v>
      </c>
      <c r="E20" s="236">
        <f>'[1]obr.P.6'!$E$20+'[2]obr.P.6'!$E$20</f>
        <v>23</v>
      </c>
      <c r="F20" s="128">
        <f>D20+E20</f>
        <v>40</v>
      </c>
      <c r="G20" s="129">
        <f>J20+L20+N20+P20+R20</f>
        <v>39</v>
      </c>
      <c r="H20" s="130">
        <f>F20-G20</f>
        <v>1</v>
      </c>
      <c r="I20" s="158">
        <f aca="true" t="shared" si="0" ref="I20:I29">J20+L20+N20+P20+R20</f>
        <v>39</v>
      </c>
      <c r="J20" s="240">
        <f>'[1]obr.P.6'!$J$20+'[2]obr.P.6'!$J$20</f>
        <v>21</v>
      </c>
      <c r="K20" s="139">
        <f aca="true" t="shared" si="1" ref="K20:K29">J20/G20</f>
        <v>0.5384615384615384</v>
      </c>
      <c r="L20" s="236">
        <f>'[1]obr.P.6'!$L$20+'[2]obr.P.6'!$L$20</f>
        <v>15</v>
      </c>
      <c r="M20" s="131">
        <f>L20/G20</f>
        <v>0.38461538461538464</v>
      </c>
      <c r="N20" s="236">
        <f>'[1]obr.P.6'!$N$20+'[2]obr.P.6'!$N$20</f>
        <v>2</v>
      </c>
      <c r="O20" s="132">
        <f>N20/G20</f>
        <v>0.05128205128205128</v>
      </c>
      <c r="P20" s="236">
        <f>'[1]obr.P.6'!$P$20+'[2]obr.P.6'!$P$20</f>
        <v>1</v>
      </c>
      <c r="Q20" s="132">
        <f>P20/G20</f>
        <v>0.02564102564102564</v>
      </c>
      <c r="R20" s="236">
        <f>'[1]obr.P.6'!$R$20+'[2]obr.P.6'!$R$20</f>
        <v>0</v>
      </c>
      <c r="S20" s="133">
        <f>R20/G20</f>
        <v>0</v>
      </c>
    </row>
    <row r="21" spans="2:19" ht="24.75" customHeight="1" thickBot="1" thickTop="1">
      <c r="B21" s="134">
        <v>2</v>
      </c>
      <c r="C21" s="135" t="s">
        <v>140</v>
      </c>
      <c r="D21" s="154">
        <v>6</v>
      </c>
      <c r="E21" s="237">
        <f>'[1]obr.P.6'!$E$21+'[2]obr.P.6'!$E$21</f>
        <v>23</v>
      </c>
      <c r="F21" s="136">
        <f aca="true" t="shared" si="2" ref="F21:F29">D21+E21</f>
        <v>29</v>
      </c>
      <c r="G21" s="137">
        <f aca="true" t="shared" si="3" ref="G21:G29">J21+L21+N21+P21+R21</f>
        <v>27</v>
      </c>
      <c r="H21" s="138">
        <f aca="true" t="shared" si="4" ref="H21:H29">F21-G21</f>
        <v>2</v>
      </c>
      <c r="I21" s="158">
        <f t="shared" si="0"/>
        <v>27</v>
      </c>
      <c r="J21" s="241">
        <f>'[1]obr.P.6'!$J$21+'[2]obr.P.6'!$J$21</f>
        <v>14</v>
      </c>
      <c r="K21" s="139">
        <f t="shared" si="1"/>
        <v>0.5185185185185185</v>
      </c>
      <c r="L21" s="237">
        <f>'[1]obr.P.6'!$L$21+'[2]obr.P.6'!$L$21</f>
        <v>10</v>
      </c>
      <c r="M21" s="140">
        <f aca="true" t="shared" si="5" ref="M21:M29">L21/G21</f>
        <v>0.37037037037037035</v>
      </c>
      <c r="N21" s="237">
        <f>'[1]obr.P.6'!$N$21+'[2]obr.P.6'!$N$21</f>
        <v>0</v>
      </c>
      <c r="O21" s="139">
        <f aca="true" t="shared" si="6" ref="O21:O29">N21/G21</f>
        <v>0</v>
      </c>
      <c r="P21" s="237">
        <f>'[1]obr.P.6'!$P$21+'[2]obr.P.6'!$P$21</f>
        <v>1</v>
      </c>
      <c r="Q21" s="139">
        <f aca="true" t="shared" si="7" ref="Q21:Q29">P21/G21</f>
        <v>0.037037037037037035</v>
      </c>
      <c r="R21" s="237">
        <f>'[1]obr.P.6'!$R$21+'[2]obr.P.6'!$R$21</f>
        <v>2</v>
      </c>
      <c r="S21" s="141">
        <f aca="true" t="shared" si="8" ref="S21:S29">R21/G21</f>
        <v>0.07407407407407407</v>
      </c>
    </row>
    <row r="22" spans="2:19" ht="24.75" customHeight="1" thickBot="1" thickTop="1">
      <c r="B22" s="134">
        <v>3</v>
      </c>
      <c r="C22" s="135" t="s">
        <v>168</v>
      </c>
      <c r="D22" s="154">
        <v>7</v>
      </c>
      <c r="E22" s="237">
        <f>'[1]obr.P.6'!$E$22+'[2]obr.P.6'!$E$22</f>
        <v>42</v>
      </c>
      <c r="F22" s="136">
        <f t="shared" si="2"/>
        <v>49</v>
      </c>
      <c r="G22" s="137">
        <f t="shared" si="3"/>
        <v>47</v>
      </c>
      <c r="H22" s="138">
        <f t="shared" si="4"/>
        <v>2</v>
      </c>
      <c r="I22" s="158">
        <f t="shared" si="0"/>
        <v>47</v>
      </c>
      <c r="J22" s="241">
        <f>'[1]obr.P.6'!$J$22+'[2]obr.P.6'!$J$22</f>
        <v>18</v>
      </c>
      <c r="K22" s="139">
        <f t="shared" si="1"/>
        <v>0.3829787234042553</v>
      </c>
      <c r="L22" s="237">
        <f>'[1]obr.P.6'!$L$22+'[2]obr.P.6'!$L$22</f>
        <v>21</v>
      </c>
      <c r="M22" s="140">
        <f t="shared" si="5"/>
        <v>0.44680851063829785</v>
      </c>
      <c r="N22" s="237">
        <f>'[1]obr.P.6'!$N$22+'[2]obr.P.6'!$N$22</f>
        <v>3</v>
      </c>
      <c r="O22" s="139">
        <f t="shared" si="6"/>
        <v>0.06382978723404255</v>
      </c>
      <c r="P22" s="237">
        <f>'[1]obr.P.6'!$P$22+'[2]obr.P.6'!$P$22</f>
        <v>4</v>
      </c>
      <c r="Q22" s="139">
        <f t="shared" si="7"/>
        <v>0.0851063829787234</v>
      </c>
      <c r="R22" s="237">
        <f>'[1]obr.P.6'!$R$22+'[2]obr.P.6'!$R$22</f>
        <v>1</v>
      </c>
      <c r="S22" s="141">
        <f t="shared" si="8"/>
        <v>0.02127659574468085</v>
      </c>
    </row>
    <row r="23" spans="2:19" ht="24.75" customHeight="1" thickBot="1" thickTop="1">
      <c r="B23" s="134">
        <v>4</v>
      </c>
      <c r="C23" s="135" t="s">
        <v>139</v>
      </c>
      <c r="D23" s="154">
        <v>7</v>
      </c>
      <c r="E23" s="237">
        <f>'[1]obr.P.6'!$E$23+'[2]obr.P.6'!$E$23</f>
        <v>12</v>
      </c>
      <c r="F23" s="136">
        <f t="shared" si="2"/>
        <v>19</v>
      </c>
      <c r="G23" s="137">
        <f t="shared" si="3"/>
        <v>18</v>
      </c>
      <c r="H23" s="138">
        <f t="shared" si="4"/>
        <v>1</v>
      </c>
      <c r="I23" s="158">
        <f t="shared" si="0"/>
        <v>18</v>
      </c>
      <c r="J23" s="241">
        <f>'[1]obr.P.6'!$J$23+'[2]obr.P.6'!$J$23</f>
        <v>6</v>
      </c>
      <c r="K23" s="139">
        <f t="shared" si="1"/>
        <v>0.3333333333333333</v>
      </c>
      <c r="L23" s="237">
        <f>'[1]obr.P.6'!$L$23+'[2]obr.P.6'!$L$23</f>
        <v>7</v>
      </c>
      <c r="M23" s="140">
        <f t="shared" si="5"/>
        <v>0.3888888888888889</v>
      </c>
      <c r="N23" s="237">
        <f>'[1]obr.P.6'!$N$23+'[2]obr.P.6'!$N$23</f>
        <v>0</v>
      </c>
      <c r="O23" s="139">
        <f t="shared" si="6"/>
        <v>0</v>
      </c>
      <c r="P23" s="237">
        <f>'[1]obr.P.6'!$P$23+'[2]obr.P.6'!$P$23</f>
        <v>2</v>
      </c>
      <c r="Q23" s="139">
        <f t="shared" si="7"/>
        <v>0.1111111111111111</v>
      </c>
      <c r="R23" s="237">
        <f>'[1]obr.P.6'!$R$23+'[2]obr.P.6'!$R$23</f>
        <v>3</v>
      </c>
      <c r="S23" s="141">
        <f t="shared" si="8"/>
        <v>0.16666666666666666</v>
      </c>
    </row>
    <row r="24" spans="2:19" ht="24.75" customHeight="1" thickBot="1" thickTop="1">
      <c r="B24" s="134">
        <v>5</v>
      </c>
      <c r="C24" s="135" t="s">
        <v>169</v>
      </c>
      <c r="D24" s="154">
        <v>5</v>
      </c>
      <c r="E24" s="237">
        <f>'[1]obr.P.6'!$E$24+'[2]obr.P.6'!$E$24</f>
        <v>49</v>
      </c>
      <c r="F24" s="136">
        <f t="shared" si="2"/>
        <v>54</v>
      </c>
      <c r="G24" s="137">
        <f t="shared" si="3"/>
        <v>52</v>
      </c>
      <c r="H24" s="138">
        <f t="shared" si="4"/>
        <v>2</v>
      </c>
      <c r="I24" s="158">
        <f t="shared" si="0"/>
        <v>52</v>
      </c>
      <c r="J24" s="241">
        <f>'[1]obr.P.6'!$J$24+'[2]obr.P.6'!$J$24</f>
        <v>25</v>
      </c>
      <c r="K24" s="139">
        <f t="shared" si="1"/>
        <v>0.4807692307692308</v>
      </c>
      <c r="L24" s="237">
        <f>'[1]obr.P.6'!$L$24+'[2]obr.P.6'!$L$24</f>
        <v>18</v>
      </c>
      <c r="M24" s="140">
        <f t="shared" si="5"/>
        <v>0.34615384615384615</v>
      </c>
      <c r="N24" s="237">
        <f>'[1]obr.P.6'!$N$24+'[2]obr.P.6'!$N$24</f>
        <v>3</v>
      </c>
      <c r="O24" s="139">
        <f t="shared" si="6"/>
        <v>0.057692307692307696</v>
      </c>
      <c r="P24" s="237">
        <f>'[1]obr.P.6'!$P$24+'[2]obr.P.6'!$P$24</f>
        <v>1</v>
      </c>
      <c r="Q24" s="139">
        <f t="shared" si="7"/>
        <v>0.019230769230769232</v>
      </c>
      <c r="R24" s="237">
        <f>'[1]obr.P.6'!$R$24+'[2]obr.P.6'!$R$24</f>
        <v>5</v>
      </c>
      <c r="S24" s="141">
        <f t="shared" si="8"/>
        <v>0.09615384615384616</v>
      </c>
    </row>
    <row r="25" spans="2:19" ht="24.75" customHeight="1" thickBot="1" thickTop="1">
      <c r="B25" s="134">
        <v>6</v>
      </c>
      <c r="C25" s="135" t="s">
        <v>93</v>
      </c>
      <c r="D25" s="209">
        <v>8</v>
      </c>
      <c r="E25" s="238">
        <f>'[1]obr.P.6'!$E$25+'[2]obr.P.6'!$E$25</f>
        <v>53</v>
      </c>
      <c r="F25" s="136">
        <f t="shared" si="2"/>
        <v>61</v>
      </c>
      <c r="G25" s="137">
        <f t="shared" si="3"/>
        <v>51</v>
      </c>
      <c r="H25" s="138">
        <f t="shared" si="4"/>
        <v>10</v>
      </c>
      <c r="I25" s="158">
        <f t="shared" si="0"/>
        <v>51</v>
      </c>
      <c r="J25" s="242">
        <f>'[1]obr.P.6'!$J$25+'[2]obr.P.6'!$J$25</f>
        <v>30</v>
      </c>
      <c r="K25" s="139">
        <f t="shared" si="1"/>
        <v>0.5882352941176471</v>
      </c>
      <c r="L25" s="237">
        <f>'[1]obr.P.6'!$L$25+'[2]obr.P.6'!$L$25</f>
        <v>18</v>
      </c>
      <c r="M25" s="140">
        <f t="shared" si="5"/>
        <v>0.35294117647058826</v>
      </c>
      <c r="N25" s="237">
        <f>'[1]obr.P.6'!$N$25+'[2]obr.P.6'!$N$25</f>
        <v>1</v>
      </c>
      <c r="O25" s="139">
        <f t="shared" si="6"/>
        <v>0.0196078431372549</v>
      </c>
      <c r="P25" s="237">
        <f>'[1]obr.P.6'!$P$25+'[2]obr.P.6'!$P$25</f>
        <v>1</v>
      </c>
      <c r="Q25" s="139">
        <f t="shared" si="7"/>
        <v>0.0196078431372549</v>
      </c>
      <c r="R25" s="237">
        <f>'[1]obr.P.6'!$R$25+'[2]obr.P.6'!$R$25</f>
        <v>1</v>
      </c>
      <c r="S25" s="141">
        <f t="shared" si="8"/>
        <v>0.0196078431372549</v>
      </c>
    </row>
    <row r="26" spans="2:19" ht="24.75" customHeight="1" thickBot="1" thickTop="1">
      <c r="B26" s="134">
        <v>7</v>
      </c>
      <c r="C26" s="135" t="s">
        <v>121</v>
      </c>
      <c r="D26" s="154">
        <v>15</v>
      </c>
      <c r="E26" s="237">
        <f>'[1]obr.P.6'!$E$26+'[2]obr.P.6'!$E$26</f>
        <v>17</v>
      </c>
      <c r="F26" s="136">
        <f t="shared" si="2"/>
        <v>32</v>
      </c>
      <c r="G26" s="137">
        <f t="shared" si="3"/>
        <v>27</v>
      </c>
      <c r="H26" s="138">
        <f t="shared" si="4"/>
        <v>5</v>
      </c>
      <c r="I26" s="158">
        <f t="shared" si="0"/>
        <v>27</v>
      </c>
      <c r="J26" s="241">
        <f>'[1]obr.P.6'!$J$26+'[2]obr.P.6'!$J$26</f>
        <v>10</v>
      </c>
      <c r="K26" s="139">
        <f t="shared" si="1"/>
        <v>0.37037037037037035</v>
      </c>
      <c r="L26" s="237">
        <f>'[1]obr.P.6'!$L$26+'[2]obr.P.6'!$L$26</f>
        <v>12</v>
      </c>
      <c r="M26" s="140">
        <f t="shared" si="5"/>
        <v>0.4444444444444444</v>
      </c>
      <c r="N26" s="237">
        <f>'[1]obr.P.6'!$N$26+'[2]obr.P.6'!$N$26</f>
        <v>1</v>
      </c>
      <c r="O26" s="139">
        <f t="shared" si="6"/>
        <v>0.037037037037037035</v>
      </c>
      <c r="P26" s="237">
        <f>'[1]obr.P.6'!$P$26+'[2]obr.P.6'!$P$26</f>
        <v>2</v>
      </c>
      <c r="Q26" s="139">
        <f t="shared" si="7"/>
        <v>0.07407407407407407</v>
      </c>
      <c r="R26" s="237">
        <f>'[1]obr.P.6'!$R$26+'[2]obr.P.6'!$R$26</f>
        <v>2</v>
      </c>
      <c r="S26" s="141">
        <f t="shared" si="8"/>
        <v>0.07407407407407407</v>
      </c>
    </row>
    <row r="27" spans="2:19" ht="24.75" customHeight="1" thickBot="1" thickTop="1">
      <c r="B27" s="134">
        <v>8</v>
      </c>
      <c r="C27" s="135" t="s">
        <v>92</v>
      </c>
      <c r="D27" s="154">
        <v>7</v>
      </c>
      <c r="E27" s="237">
        <f>'[1]obr.P.6'!$E$27+'[2]obr.P.6'!$E$27</f>
        <v>19</v>
      </c>
      <c r="F27" s="136">
        <f t="shared" si="2"/>
        <v>26</v>
      </c>
      <c r="G27" s="137">
        <f t="shared" si="3"/>
        <v>21</v>
      </c>
      <c r="H27" s="138">
        <f t="shared" si="4"/>
        <v>5</v>
      </c>
      <c r="I27" s="158">
        <f t="shared" si="0"/>
        <v>21</v>
      </c>
      <c r="J27" s="241">
        <f>'[1]obr.P.6'!$J$27+'[2]obr.P.6'!$J$27</f>
        <v>13</v>
      </c>
      <c r="K27" s="139">
        <f t="shared" si="1"/>
        <v>0.6190476190476191</v>
      </c>
      <c r="L27" s="237">
        <f>'[1]obr.P.6'!$L$27+'[2]obr.P.6'!$L$27</f>
        <v>7</v>
      </c>
      <c r="M27" s="140">
        <f t="shared" si="5"/>
        <v>0.3333333333333333</v>
      </c>
      <c r="N27" s="237">
        <f>'[1]obr.P.6'!$N$27+'[2]obr.P.6'!$N$27</f>
        <v>0</v>
      </c>
      <c r="O27" s="139">
        <f t="shared" si="6"/>
        <v>0</v>
      </c>
      <c r="P27" s="237">
        <f>'[1]obr.P.6'!$P$27+'[2]obr.P.6'!$P$27</f>
        <v>1</v>
      </c>
      <c r="Q27" s="139">
        <f t="shared" si="7"/>
        <v>0.047619047619047616</v>
      </c>
      <c r="R27" s="237">
        <f>'[1]obr.P.6'!$R$27+'[2]obr.P.6'!$R$27</f>
        <v>0</v>
      </c>
      <c r="S27" s="141">
        <f t="shared" si="8"/>
        <v>0</v>
      </c>
    </row>
    <row r="28" spans="2:19" ht="24.75" customHeight="1" thickBot="1" thickTop="1">
      <c r="B28" s="134">
        <v>9</v>
      </c>
      <c r="C28" s="135" t="s">
        <v>91</v>
      </c>
      <c r="D28" s="154">
        <v>1</v>
      </c>
      <c r="E28" s="237">
        <f>'[1]obr.P.6'!$E$28+'[2]obr.P.6'!$E$28</f>
        <v>50</v>
      </c>
      <c r="F28" s="136">
        <f t="shared" si="2"/>
        <v>51</v>
      </c>
      <c r="G28" s="137">
        <f t="shared" si="3"/>
        <v>43</v>
      </c>
      <c r="H28" s="138">
        <f t="shared" si="4"/>
        <v>8</v>
      </c>
      <c r="I28" s="158">
        <f t="shared" si="0"/>
        <v>43</v>
      </c>
      <c r="J28" s="241">
        <f>'[1]obr.P.6'!$J$28+'[2]obr.P.6'!$J$28</f>
        <v>31</v>
      </c>
      <c r="K28" s="139">
        <f t="shared" si="1"/>
        <v>0.7209302325581395</v>
      </c>
      <c r="L28" s="237">
        <f>'[1]obr.P.6'!$L$28+'[2]obr.P.6'!$L$28</f>
        <v>8</v>
      </c>
      <c r="M28" s="140">
        <f t="shared" si="5"/>
        <v>0.18604651162790697</v>
      </c>
      <c r="N28" s="237">
        <f>'[1]obr.P.6'!$N$28+'[2]obr.P.6'!$N$28</f>
        <v>1</v>
      </c>
      <c r="O28" s="139">
        <f t="shared" si="6"/>
        <v>0.023255813953488372</v>
      </c>
      <c r="P28" s="237">
        <f>'[1]obr.P.6'!$P$28+'[2]obr.P.6'!$P$28</f>
        <v>1</v>
      </c>
      <c r="Q28" s="139">
        <f t="shared" si="7"/>
        <v>0.023255813953488372</v>
      </c>
      <c r="R28" s="237">
        <f>'[1]obr.P.6'!$R$28+'[2]obr.P.6'!$R$28</f>
        <v>2</v>
      </c>
      <c r="S28" s="141">
        <f t="shared" si="8"/>
        <v>0.046511627906976744</v>
      </c>
    </row>
    <row r="29" spans="2:19" ht="24.75" customHeight="1" thickBot="1" thickTop="1">
      <c r="B29" s="142">
        <v>10</v>
      </c>
      <c r="C29" s="143" t="s">
        <v>122</v>
      </c>
      <c r="D29" s="156">
        <v>12</v>
      </c>
      <c r="E29" s="239">
        <f>'[1]obr.P.6'!$E$29+'[2]obr.P.6'!$E$29</f>
        <v>30</v>
      </c>
      <c r="F29" s="144">
        <f t="shared" si="2"/>
        <v>42</v>
      </c>
      <c r="G29" s="145">
        <f t="shared" si="3"/>
        <v>36</v>
      </c>
      <c r="H29" s="146">
        <f t="shared" si="4"/>
        <v>6</v>
      </c>
      <c r="I29" s="158">
        <f t="shared" si="0"/>
        <v>36</v>
      </c>
      <c r="J29" s="243">
        <f>'[1]obr.P.6'!$J$29+'[2]obr.P.6'!$J$29</f>
        <v>23</v>
      </c>
      <c r="K29" s="147">
        <f t="shared" si="1"/>
        <v>0.6388888888888888</v>
      </c>
      <c r="L29" s="239">
        <f>'[1]obr.P.6'!$L$29+'[2]obr.P.6'!$L$29</f>
        <v>11</v>
      </c>
      <c r="M29" s="148">
        <f t="shared" si="5"/>
        <v>0.3055555555555556</v>
      </c>
      <c r="N29" s="239">
        <f>'[1]obr.P.6'!$N$29+'[2]obr.P.6'!$N$29</f>
        <v>1</v>
      </c>
      <c r="O29" s="147">
        <f t="shared" si="6"/>
        <v>0.027777777777777776</v>
      </c>
      <c r="P29" s="239">
        <f>'[1]obr.P.6'!$P$29+'[2]obr.P.6'!$P$29</f>
        <v>1</v>
      </c>
      <c r="Q29" s="147">
        <f t="shared" si="7"/>
        <v>0.027777777777777776</v>
      </c>
      <c r="R29" s="239">
        <f>'[1]obr.P.6'!$R$29+'[2]obr.P.6'!$R$29</f>
        <v>0</v>
      </c>
      <c r="S29" s="149">
        <f t="shared" si="8"/>
        <v>0</v>
      </c>
    </row>
    <row r="30" ht="15.75" thickTop="1"/>
    <row r="31" spans="3:4" ht="18">
      <c r="C31" s="150"/>
      <c r="D31" s="151"/>
    </row>
    <row r="32" ht="15">
      <c r="D32" s="76"/>
    </row>
    <row r="33" spans="3:4" ht="15">
      <c r="C33" s="67" t="s">
        <v>171</v>
      </c>
      <c r="D33" s="76"/>
    </row>
    <row r="34" ht="15">
      <c r="C34" s="96" t="str">
        <f>'obr.P.2'!C45</f>
        <v>31.12.2015 године</v>
      </c>
    </row>
    <row r="35" ht="15">
      <c r="M35" s="76" t="s">
        <v>202</v>
      </c>
    </row>
    <row r="36" ht="15">
      <c r="M36" s="76" t="s">
        <v>165</v>
      </c>
    </row>
  </sheetData>
  <sheetProtection formatCells="0" selectLockedCells="1"/>
  <mergeCells count="30">
    <mergeCell ref="R11:S11"/>
    <mergeCell ref="I13:S13"/>
    <mergeCell ref="I14:I18"/>
    <mergeCell ref="R14:S15"/>
    <mergeCell ref="N15:O15"/>
    <mergeCell ref="M16:M18"/>
    <mergeCell ref="P16:P18"/>
    <mergeCell ref="Q16:Q18"/>
    <mergeCell ref="R16:R18"/>
    <mergeCell ref="S16:S18"/>
    <mergeCell ref="P15:Q15"/>
    <mergeCell ref="O16:O18"/>
    <mergeCell ref="K16:K18"/>
    <mergeCell ref="N16:N18"/>
    <mergeCell ref="J14:K15"/>
    <mergeCell ref="L14:M15"/>
    <mergeCell ref="B13:B18"/>
    <mergeCell ref="C13:C18"/>
    <mergeCell ref="D13:D18"/>
    <mergeCell ref="E3:O4"/>
    <mergeCell ref="E10:I10"/>
    <mergeCell ref="K9:N9"/>
    <mergeCell ref="K10:N10"/>
    <mergeCell ref="E13:E18"/>
    <mergeCell ref="F13:F18"/>
    <mergeCell ref="G13:G18"/>
    <mergeCell ref="H13:H18"/>
    <mergeCell ref="N14:Q14"/>
    <mergeCell ref="J16:J18"/>
    <mergeCell ref="L16:L18"/>
  </mergeCells>
  <printOptions horizontalCentered="1" verticalCentered="1"/>
  <pageMargins left="0.3937007874015748" right="0.11811023622047245" top="0.35433070866141736" bottom="0.35433070866141736" header="0.31496062992125984" footer="0.31496062992125984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U50"/>
  <sheetViews>
    <sheetView zoomScale="70" zoomScaleNormal="70" zoomScalePageLayoutView="50" workbookViewId="0" topLeftCell="A1">
      <selection activeCell="H3" sqref="H3:O5"/>
    </sheetView>
  </sheetViews>
  <sheetFormatPr defaultColWidth="9.140625" defaultRowHeight="15"/>
  <cols>
    <col min="1" max="1" width="5.00390625" style="67" customWidth="1"/>
    <col min="2" max="19" width="9.140625" style="67" customWidth="1"/>
    <col min="20" max="20" width="18.140625" style="67" customWidth="1"/>
    <col min="21" max="16384" width="9.140625" style="67" customWidth="1"/>
  </cols>
  <sheetData>
    <row r="2" spans="9:13" ht="15">
      <c r="I2" s="161"/>
      <c r="J2" s="161"/>
      <c r="K2" s="161"/>
      <c r="L2" s="161"/>
      <c r="M2" s="161"/>
    </row>
    <row r="3" spans="5:15" ht="15" customHeight="1">
      <c r="E3" s="30"/>
      <c r="H3" s="474" t="s">
        <v>129</v>
      </c>
      <c r="I3" s="474"/>
      <c r="J3" s="474"/>
      <c r="K3" s="474"/>
      <c r="L3" s="474"/>
      <c r="M3" s="474"/>
      <c r="N3" s="474"/>
      <c r="O3" s="474"/>
    </row>
    <row r="4" spans="8:15" ht="15" customHeight="1">
      <c r="H4" s="474"/>
      <c r="I4" s="474"/>
      <c r="J4" s="474"/>
      <c r="K4" s="474"/>
      <c r="L4" s="474"/>
      <c r="M4" s="474"/>
      <c r="N4" s="474"/>
      <c r="O4" s="474"/>
    </row>
    <row r="5" spans="8:15" ht="15">
      <c r="H5" s="474"/>
      <c r="I5" s="474"/>
      <c r="J5" s="474"/>
      <c r="K5" s="474"/>
      <c r="L5" s="474"/>
      <c r="M5" s="474"/>
      <c r="N5" s="474"/>
      <c r="O5" s="474"/>
    </row>
    <row r="7" spans="2:5" ht="18">
      <c r="B7" s="73" t="s">
        <v>52</v>
      </c>
      <c r="E7" s="162" t="s">
        <v>82</v>
      </c>
    </row>
    <row r="8" spans="2:5" ht="18">
      <c r="B8" s="73"/>
      <c r="E8" s="162"/>
    </row>
    <row r="9" spans="11:15" ht="18">
      <c r="K9" s="70" t="s">
        <v>189</v>
      </c>
      <c r="L9" s="299" t="str">
        <f>'obr.P.2'!M31</f>
        <v>01.01.2015 године</v>
      </c>
      <c r="M9" s="299"/>
      <c r="N9" s="299"/>
      <c r="O9" s="299"/>
    </row>
    <row r="10" spans="7:17" ht="18">
      <c r="G10" s="163" t="s">
        <v>130</v>
      </c>
      <c r="H10" s="73"/>
      <c r="I10" s="73"/>
      <c r="J10" s="73"/>
      <c r="K10" s="73" t="s">
        <v>190</v>
      </c>
      <c r="L10" s="299" t="str">
        <f>'obr.P.2'!M32</f>
        <v>31.12.2015 године</v>
      </c>
      <c r="M10" s="299"/>
      <c r="N10" s="299"/>
      <c r="O10" s="299"/>
      <c r="P10" s="120"/>
      <c r="Q10" s="120"/>
    </row>
    <row r="11" spans="7:20" ht="18">
      <c r="G11" s="162"/>
      <c r="K11" s="164"/>
      <c r="L11" s="164"/>
      <c r="M11" s="164"/>
      <c r="N11" s="164"/>
      <c r="O11" s="164"/>
      <c r="P11" s="164"/>
      <c r="T11" s="84" t="s">
        <v>131</v>
      </c>
    </row>
    <row r="12" ht="15.75" thickBot="1"/>
    <row r="13" spans="2:21" ht="39.75" customHeight="1" thickBot="1">
      <c r="B13" s="461" t="s">
        <v>0</v>
      </c>
      <c r="C13" s="462"/>
      <c r="D13" s="462"/>
      <c r="E13" s="462"/>
      <c r="F13" s="462"/>
      <c r="G13" s="462"/>
      <c r="H13" s="462"/>
      <c r="I13" s="462"/>
      <c r="J13" s="462"/>
      <c r="K13" s="463"/>
      <c r="L13" s="461" t="s">
        <v>66</v>
      </c>
      <c r="M13" s="462"/>
      <c r="N13" s="462"/>
      <c r="O13" s="463"/>
      <c r="P13" s="461" t="s">
        <v>67</v>
      </c>
      <c r="Q13" s="462"/>
      <c r="R13" s="462"/>
      <c r="S13" s="463"/>
      <c r="T13" s="165" t="s">
        <v>68</v>
      </c>
      <c r="U13" s="121"/>
    </row>
    <row r="14" spans="2:21" ht="15" customHeight="1">
      <c r="B14" s="465" t="s">
        <v>50</v>
      </c>
      <c r="C14" s="466"/>
      <c r="D14" s="467"/>
      <c r="E14" s="465" t="s">
        <v>71</v>
      </c>
      <c r="F14" s="466"/>
      <c r="G14" s="467"/>
      <c r="H14" s="465" t="s">
        <v>69</v>
      </c>
      <c r="I14" s="466"/>
      <c r="J14" s="467"/>
      <c r="K14" s="455" t="s">
        <v>125</v>
      </c>
      <c r="L14" s="455" t="s">
        <v>70</v>
      </c>
      <c r="M14" s="455" t="s">
        <v>71</v>
      </c>
      <c r="N14" s="455" t="s">
        <v>72</v>
      </c>
      <c r="O14" s="458" t="s">
        <v>146</v>
      </c>
      <c r="P14" s="457" t="s">
        <v>173</v>
      </c>
      <c r="Q14" s="457" t="s">
        <v>174</v>
      </c>
      <c r="R14" s="457" t="s">
        <v>175</v>
      </c>
      <c r="S14" s="458" t="s">
        <v>147</v>
      </c>
      <c r="T14" s="455" t="s">
        <v>70</v>
      </c>
      <c r="U14" s="121"/>
    </row>
    <row r="15" spans="2:21" ht="27.75" customHeight="1" thickBot="1">
      <c r="B15" s="468"/>
      <c r="C15" s="469"/>
      <c r="D15" s="470"/>
      <c r="E15" s="468"/>
      <c r="F15" s="469"/>
      <c r="G15" s="470"/>
      <c r="H15" s="471"/>
      <c r="I15" s="472"/>
      <c r="J15" s="473"/>
      <c r="K15" s="456"/>
      <c r="L15" s="456"/>
      <c r="M15" s="456"/>
      <c r="N15" s="456"/>
      <c r="O15" s="459"/>
      <c r="P15" s="456"/>
      <c r="Q15" s="456"/>
      <c r="R15" s="456"/>
      <c r="S15" s="459"/>
      <c r="T15" s="456"/>
      <c r="U15" s="121"/>
    </row>
    <row r="16" spans="2:21" ht="150" customHeight="1" thickBot="1">
      <c r="B16" s="166" t="s">
        <v>44</v>
      </c>
      <c r="C16" s="167" t="s">
        <v>73</v>
      </c>
      <c r="D16" s="166" t="s">
        <v>126</v>
      </c>
      <c r="E16" s="168" t="s">
        <v>124</v>
      </c>
      <c r="F16" s="167" t="s">
        <v>73</v>
      </c>
      <c r="G16" s="166" t="s">
        <v>127</v>
      </c>
      <c r="H16" s="168" t="s">
        <v>124</v>
      </c>
      <c r="I16" s="167" t="s">
        <v>73</v>
      </c>
      <c r="J16" s="166" t="s">
        <v>128</v>
      </c>
      <c r="K16" s="456"/>
      <c r="L16" s="456"/>
      <c r="M16" s="456"/>
      <c r="N16" s="456"/>
      <c r="O16" s="460"/>
      <c r="P16" s="456"/>
      <c r="Q16" s="456"/>
      <c r="R16" s="456"/>
      <c r="S16" s="460"/>
      <c r="T16" s="456"/>
      <c r="U16" s="121"/>
    </row>
    <row r="17" spans="2:21" ht="15.75" customHeight="1" thickBot="1">
      <c r="B17" s="169">
        <v>1</v>
      </c>
      <c r="C17" s="169">
        <v>2</v>
      </c>
      <c r="D17" s="169">
        <v>3</v>
      </c>
      <c r="E17" s="169">
        <v>4</v>
      </c>
      <c r="F17" s="169">
        <v>5</v>
      </c>
      <c r="G17" s="169">
        <v>6</v>
      </c>
      <c r="H17" s="169">
        <v>7</v>
      </c>
      <c r="I17" s="169">
        <v>8</v>
      </c>
      <c r="J17" s="169">
        <v>9</v>
      </c>
      <c r="K17" s="169">
        <v>10</v>
      </c>
      <c r="L17" s="169">
        <v>11</v>
      </c>
      <c r="M17" s="169">
        <v>12</v>
      </c>
      <c r="N17" s="169">
        <v>13</v>
      </c>
      <c r="O17" s="169">
        <v>14</v>
      </c>
      <c r="P17" s="169">
        <v>15</v>
      </c>
      <c r="Q17" s="169">
        <v>16</v>
      </c>
      <c r="R17" s="169">
        <v>17</v>
      </c>
      <c r="S17" s="169">
        <v>18</v>
      </c>
      <c r="T17" s="169">
        <v>19</v>
      </c>
      <c r="U17" s="121"/>
    </row>
    <row r="18" spans="2:20" ht="72" customHeight="1" thickBot="1" thickTop="1">
      <c r="B18" s="170">
        <f aca="true" t="shared" si="0" ref="B18:T18">B43+B44+B45+B46</f>
        <v>2150</v>
      </c>
      <c r="C18" s="170">
        <f t="shared" si="0"/>
        <v>3045</v>
      </c>
      <c r="D18" s="171">
        <f t="shared" si="0"/>
        <v>5195</v>
      </c>
      <c r="E18" s="170">
        <f t="shared" si="0"/>
        <v>811</v>
      </c>
      <c r="F18" s="170">
        <f t="shared" si="0"/>
        <v>499</v>
      </c>
      <c r="G18" s="171">
        <f t="shared" si="0"/>
        <v>1310</v>
      </c>
      <c r="H18" s="170">
        <f t="shared" si="0"/>
        <v>285</v>
      </c>
      <c r="I18" s="170">
        <f t="shared" si="0"/>
        <v>988</v>
      </c>
      <c r="J18" s="171">
        <f t="shared" si="0"/>
        <v>1273</v>
      </c>
      <c r="K18" s="171">
        <f t="shared" si="0"/>
        <v>7778</v>
      </c>
      <c r="L18" s="170">
        <f t="shared" si="0"/>
        <v>3362</v>
      </c>
      <c r="M18" s="170">
        <f t="shared" si="0"/>
        <v>1139</v>
      </c>
      <c r="N18" s="170">
        <f t="shared" si="0"/>
        <v>918</v>
      </c>
      <c r="O18" s="171">
        <f t="shared" si="0"/>
        <v>5419</v>
      </c>
      <c r="P18" s="170">
        <f t="shared" si="0"/>
        <v>1833</v>
      </c>
      <c r="Q18" s="170">
        <f t="shared" si="0"/>
        <v>171</v>
      </c>
      <c r="R18" s="170">
        <f t="shared" si="0"/>
        <v>355</v>
      </c>
      <c r="S18" s="171">
        <f t="shared" si="0"/>
        <v>2359</v>
      </c>
      <c r="T18" s="170">
        <f t="shared" si="0"/>
        <v>144</v>
      </c>
    </row>
    <row r="19" ht="15.75" thickTop="1"/>
    <row r="20" ht="15">
      <c r="C20" s="67" t="s">
        <v>171</v>
      </c>
    </row>
    <row r="21" spans="3:4" ht="15">
      <c r="C21" s="313" t="str">
        <f>'obr.P.2'!C45</f>
        <v>31.12.2015 године</v>
      </c>
      <c r="D21" s="313"/>
    </row>
    <row r="22" ht="15">
      <c r="N22" s="76" t="s">
        <v>202</v>
      </c>
    </row>
    <row r="23" ht="15">
      <c r="N23" s="76" t="s">
        <v>165</v>
      </c>
    </row>
    <row r="27" spans="9:13" ht="15">
      <c r="I27" s="161"/>
      <c r="J27" s="161"/>
      <c r="K27" s="161"/>
      <c r="L27" s="161"/>
      <c r="M27" s="161"/>
    </row>
    <row r="28" spans="8:15" ht="15">
      <c r="H28" s="474" t="s">
        <v>129</v>
      </c>
      <c r="I28" s="474"/>
      <c r="J28" s="474"/>
      <c r="K28" s="474"/>
      <c r="L28" s="474"/>
      <c r="M28" s="474"/>
      <c r="N28" s="474"/>
      <c r="O28" s="474"/>
    </row>
    <row r="29" spans="8:15" ht="15">
      <c r="H29" s="474"/>
      <c r="I29" s="474"/>
      <c r="J29" s="474"/>
      <c r="K29" s="474"/>
      <c r="L29" s="474"/>
      <c r="M29" s="474"/>
      <c r="N29" s="474"/>
      <c r="O29" s="474"/>
    </row>
    <row r="30" spans="8:15" ht="15">
      <c r="H30" s="474"/>
      <c r="I30" s="474"/>
      <c r="J30" s="474"/>
      <c r="K30" s="474"/>
      <c r="L30" s="474"/>
      <c r="M30" s="474"/>
      <c r="N30" s="474"/>
      <c r="O30" s="474"/>
    </row>
    <row r="32" spans="2:5" ht="18">
      <c r="B32" s="73" t="s">
        <v>52</v>
      </c>
      <c r="E32" s="162" t="s">
        <v>82</v>
      </c>
    </row>
    <row r="33" spans="2:5" ht="18">
      <c r="B33" s="73"/>
      <c r="E33" s="162"/>
    </row>
    <row r="34" spans="11:15" ht="18">
      <c r="K34" s="70" t="s">
        <v>189</v>
      </c>
      <c r="L34" s="299" t="str">
        <f>'obr.P.2'!M31</f>
        <v>01.01.2015 године</v>
      </c>
      <c r="M34" s="299"/>
      <c r="N34" s="299"/>
      <c r="O34" s="299"/>
    </row>
    <row r="35" spans="7:17" ht="18">
      <c r="G35" s="163" t="s">
        <v>130</v>
      </c>
      <c r="H35" s="73"/>
      <c r="I35" s="73"/>
      <c r="J35" s="73"/>
      <c r="K35" s="73" t="s">
        <v>190</v>
      </c>
      <c r="L35" s="299" t="str">
        <f>'obr.P.2'!M32</f>
        <v>31.12.2015 године</v>
      </c>
      <c r="M35" s="299"/>
      <c r="N35" s="299"/>
      <c r="O35" s="299"/>
      <c r="P35" s="120"/>
      <c r="Q35" s="120"/>
    </row>
    <row r="36" spans="7:20" ht="18">
      <c r="G36" s="162"/>
      <c r="K36" s="164"/>
      <c r="L36" s="164"/>
      <c r="M36" s="164"/>
      <c r="N36" s="164"/>
      <c r="O36" s="164"/>
      <c r="P36" s="164"/>
      <c r="T36" s="84" t="s">
        <v>131</v>
      </c>
    </row>
    <row r="37" ht="15.75" thickBot="1"/>
    <row r="38" spans="2:20" ht="39.75" customHeight="1" thickBot="1">
      <c r="B38" s="461" t="s">
        <v>0</v>
      </c>
      <c r="C38" s="462"/>
      <c r="D38" s="462"/>
      <c r="E38" s="462"/>
      <c r="F38" s="462"/>
      <c r="G38" s="462"/>
      <c r="H38" s="462"/>
      <c r="I38" s="462"/>
      <c r="J38" s="462"/>
      <c r="K38" s="463"/>
      <c r="L38" s="461" t="s">
        <v>66</v>
      </c>
      <c r="M38" s="462"/>
      <c r="N38" s="462"/>
      <c r="O38" s="463"/>
      <c r="P38" s="461" t="s">
        <v>67</v>
      </c>
      <c r="Q38" s="462"/>
      <c r="R38" s="462"/>
      <c r="S38" s="463"/>
      <c r="T38" s="165" t="s">
        <v>68</v>
      </c>
    </row>
    <row r="39" spans="2:20" ht="15" customHeight="1">
      <c r="B39" s="465" t="s">
        <v>50</v>
      </c>
      <c r="C39" s="466"/>
      <c r="D39" s="467"/>
      <c r="E39" s="465" t="s">
        <v>71</v>
      </c>
      <c r="F39" s="466"/>
      <c r="G39" s="467"/>
      <c r="H39" s="465" t="s">
        <v>69</v>
      </c>
      <c r="I39" s="466"/>
      <c r="J39" s="467"/>
      <c r="K39" s="455" t="s">
        <v>125</v>
      </c>
      <c r="L39" s="455" t="s">
        <v>70</v>
      </c>
      <c r="M39" s="455" t="s">
        <v>71</v>
      </c>
      <c r="N39" s="455" t="s">
        <v>72</v>
      </c>
      <c r="O39" s="458" t="s">
        <v>146</v>
      </c>
      <c r="P39" s="457" t="s">
        <v>173</v>
      </c>
      <c r="Q39" s="457" t="s">
        <v>174</v>
      </c>
      <c r="R39" s="457" t="s">
        <v>175</v>
      </c>
      <c r="S39" s="458" t="s">
        <v>147</v>
      </c>
      <c r="T39" s="455" t="s">
        <v>70</v>
      </c>
    </row>
    <row r="40" spans="2:20" ht="27.75" customHeight="1" thickBot="1">
      <c r="B40" s="468"/>
      <c r="C40" s="469"/>
      <c r="D40" s="470"/>
      <c r="E40" s="468"/>
      <c r="F40" s="469"/>
      <c r="G40" s="470"/>
      <c r="H40" s="471"/>
      <c r="I40" s="472"/>
      <c r="J40" s="473"/>
      <c r="K40" s="456"/>
      <c r="L40" s="456"/>
      <c r="M40" s="456"/>
      <c r="N40" s="456"/>
      <c r="O40" s="459"/>
      <c r="P40" s="456"/>
      <c r="Q40" s="456"/>
      <c r="R40" s="456"/>
      <c r="S40" s="459"/>
      <c r="T40" s="456"/>
    </row>
    <row r="41" spans="2:20" ht="150" customHeight="1" thickBot="1">
      <c r="B41" s="166" t="s">
        <v>44</v>
      </c>
      <c r="C41" s="167" t="s">
        <v>73</v>
      </c>
      <c r="D41" s="166" t="s">
        <v>126</v>
      </c>
      <c r="E41" s="168" t="s">
        <v>124</v>
      </c>
      <c r="F41" s="167" t="s">
        <v>73</v>
      </c>
      <c r="G41" s="166" t="s">
        <v>127</v>
      </c>
      <c r="H41" s="168" t="s">
        <v>124</v>
      </c>
      <c r="I41" s="167" t="s">
        <v>73</v>
      </c>
      <c r="J41" s="166" t="s">
        <v>128</v>
      </c>
      <c r="K41" s="456"/>
      <c r="L41" s="456"/>
      <c r="M41" s="456"/>
      <c r="N41" s="456"/>
      <c r="O41" s="460"/>
      <c r="P41" s="456"/>
      <c r="Q41" s="456"/>
      <c r="R41" s="456"/>
      <c r="S41" s="460"/>
      <c r="T41" s="456"/>
    </row>
    <row r="42" spans="2:20" ht="15.75" thickBot="1">
      <c r="B42" s="169">
        <v>1</v>
      </c>
      <c r="C42" s="169">
        <v>2</v>
      </c>
      <c r="D42" s="169">
        <v>3</v>
      </c>
      <c r="E42" s="169">
        <v>4</v>
      </c>
      <c r="F42" s="169">
        <v>5</v>
      </c>
      <c r="G42" s="169">
        <v>6</v>
      </c>
      <c r="H42" s="169">
        <v>7</v>
      </c>
      <c r="I42" s="169">
        <v>8</v>
      </c>
      <c r="J42" s="169">
        <v>9</v>
      </c>
      <c r="K42" s="169">
        <v>10</v>
      </c>
      <c r="L42" s="169">
        <v>11</v>
      </c>
      <c r="M42" s="169">
        <v>12</v>
      </c>
      <c r="N42" s="169">
        <v>13</v>
      </c>
      <c r="O42" s="169">
        <v>14</v>
      </c>
      <c r="P42" s="169">
        <v>15</v>
      </c>
      <c r="Q42" s="169">
        <v>16</v>
      </c>
      <c r="R42" s="169">
        <v>17</v>
      </c>
      <c r="S42" s="169">
        <v>18</v>
      </c>
      <c r="T42" s="169">
        <v>19</v>
      </c>
    </row>
    <row r="43" spans="1:20" ht="72" customHeight="1" thickBot="1" thickTop="1">
      <c r="A43" s="196" t="s">
        <v>87</v>
      </c>
      <c r="B43" s="172">
        <v>802</v>
      </c>
      <c r="C43" s="173">
        <f>'[1]obr.P.7'!$C$43+'[2]obr.P.7'!$C$43</f>
        <v>837</v>
      </c>
      <c r="D43" s="221">
        <f>B43+C43</f>
        <v>1639</v>
      </c>
      <c r="E43" s="173">
        <v>206</v>
      </c>
      <c r="F43" s="173">
        <f>'[1]obr.P.7'!$F$43+'[2]obr.P.7'!$F$43</f>
        <v>263</v>
      </c>
      <c r="G43" s="221">
        <f>E43+F43</f>
        <v>469</v>
      </c>
      <c r="H43" s="173">
        <v>71</v>
      </c>
      <c r="I43" s="173">
        <f>'[1]obr.P.7'!$I$43+'[2]obr.P.7'!$I$43</f>
        <v>350</v>
      </c>
      <c r="J43" s="221">
        <f>H43+I43</f>
        <v>421</v>
      </c>
      <c r="K43" s="222">
        <f>D43+G43+J43</f>
        <v>2529</v>
      </c>
      <c r="L43" s="173">
        <f>'[1]obr.P.7'!$L$43+'[2]obr.P.7'!$L$43</f>
        <v>1024</v>
      </c>
      <c r="M43" s="173">
        <f>'[1]obr.P.7'!$M$43+'[2]obr.P.7'!$M$43</f>
        <v>379</v>
      </c>
      <c r="N43" s="173">
        <f>'[1]obr.P.7'!$N$43+'[2]obr.P.7'!$N$43</f>
        <v>310</v>
      </c>
      <c r="O43" s="222">
        <f>L43+M43+N43</f>
        <v>1713</v>
      </c>
      <c r="P43" s="220">
        <f>D43-L43</f>
        <v>615</v>
      </c>
      <c r="Q43" s="220">
        <f>G43-M43</f>
        <v>90</v>
      </c>
      <c r="R43" s="220">
        <f>J43-N43</f>
        <v>111</v>
      </c>
      <c r="S43" s="222">
        <f>P43+Q43+R43</f>
        <v>816</v>
      </c>
      <c r="T43" s="174">
        <f>'[1]obr.P.7'!$T$43+'[2]obr.P.7'!$T$43</f>
        <v>53</v>
      </c>
    </row>
    <row r="44" spans="1:20" ht="72" customHeight="1" thickBot="1" thickTop="1">
      <c r="A44" s="196" t="s">
        <v>88</v>
      </c>
      <c r="B44" s="207">
        <v>155</v>
      </c>
      <c r="C44" s="208">
        <f>'[1]obr.P.7'!$C$44+'[2]obr.P.7'!$C$44</f>
        <v>336</v>
      </c>
      <c r="D44" s="221">
        <f>B44+C44</f>
        <v>491</v>
      </c>
      <c r="E44" s="208">
        <v>46</v>
      </c>
      <c r="F44" s="208">
        <f>'[1]obr.P.7'!$F$44+'[2]obr.P.7'!$F$44</f>
        <v>59</v>
      </c>
      <c r="G44" s="221">
        <f>E44+F44</f>
        <v>105</v>
      </c>
      <c r="H44" s="208">
        <v>27</v>
      </c>
      <c r="I44" s="208">
        <f>'[1]obr.P.7'!$I$44+'[2]obr.P.7'!$I$44</f>
        <v>97</v>
      </c>
      <c r="J44" s="221">
        <f>H44+I44</f>
        <v>124</v>
      </c>
      <c r="K44" s="222">
        <f>D44+G44+J44</f>
        <v>720</v>
      </c>
      <c r="L44" s="208">
        <f>'[1]obr.P.7'!$L$44+'[2]obr.P.7'!$L$44</f>
        <v>299</v>
      </c>
      <c r="M44" s="208">
        <f>'[1]obr.P.7'!$M$44+'[2]obr.P.7'!$M$44</f>
        <v>85</v>
      </c>
      <c r="N44" s="208">
        <f>'[1]obr.P.7'!$N$44+'[2]obr.P.7'!$N$44</f>
        <v>94</v>
      </c>
      <c r="O44" s="222">
        <f>L44+M44+N44</f>
        <v>478</v>
      </c>
      <c r="P44" s="220">
        <f>D44-L44</f>
        <v>192</v>
      </c>
      <c r="Q44" s="220">
        <f>G44-M44</f>
        <v>20</v>
      </c>
      <c r="R44" s="220">
        <f>J44-N44</f>
        <v>30</v>
      </c>
      <c r="S44" s="222">
        <f>P44+Q44+R44</f>
        <v>242</v>
      </c>
      <c r="T44" s="174">
        <f>'[1]obr.P.7'!$T$44+'[2]obr.P.7'!$T$44</f>
        <v>20</v>
      </c>
    </row>
    <row r="45" spans="1:20" ht="72" customHeight="1" thickBot="1" thickTop="1">
      <c r="A45" s="196" t="s">
        <v>89</v>
      </c>
      <c r="B45" s="172">
        <v>447</v>
      </c>
      <c r="C45" s="173">
        <f>'[1]obr.P.7'!$C$45+'[2]obr.P.7'!$C$45</f>
        <v>709</v>
      </c>
      <c r="D45" s="221">
        <f>B45+C45</f>
        <v>1156</v>
      </c>
      <c r="E45" s="173">
        <v>213</v>
      </c>
      <c r="F45" s="173">
        <f>'[1]obr.P.7'!$F$45+'[2]obr.P.7'!$F$45</f>
        <v>115</v>
      </c>
      <c r="G45" s="221">
        <f>E45+F45</f>
        <v>328</v>
      </c>
      <c r="H45" s="173">
        <v>78</v>
      </c>
      <c r="I45" s="173">
        <f>'[1]obr.P.7'!$I$45+'[2]obr.P.7'!$I$45</f>
        <v>225</v>
      </c>
      <c r="J45" s="221">
        <f>H45+I45</f>
        <v>303</v>
      </c>
      <c r="K45" s="222">
        <f>D45+G45+J45</f>
        <v>1787</v>
      </c>
      <c r="L45" s="173">
        <f>'[1]obr.P.7'!$L$45+'[2]obr.P.7'!$L$45</f>
        <v>674</v>
      </c>
      <c r="M45" s="173">
        <f>'[1]obr.P.7'!$M$45+'[2]obr.P.7'!$M$45</f>
        <v>297</v>
      </c>
      <c r="N45" s="173">
        <f>'[1]obr.P.7'!$N$45+'[2]obr.P.7'!$N$45</f>
        <v>214</v>
      </c>
      <c r="O45" s="222">
        <f>L45+M45+N45</f>
        <v>1185</v>
      </c>
      <c r="P45" s="220">
        <f>D45-L45</f>
        <v>482</v>
      </c>
      <c r="Q45" s="220">
        <f>G45-M45</f>
        <v>31</v>
      </c>
      <c r="R45" s="220">
        <f>J45-N45</f>
        <v>89</v>
      </c>
      <c r="S45" s="222">
        <f>P45+Q45+R45</f>
        <v>602</v>
      </c>
      <c r="T45" s="174">
        <f>'[1]obr.P.7'!$T$45+'[2]obr.P.7'!$T$45</f>
        <v>34</v>
      </c>
    </row>
    <row r="46" spans="1:20" ht="72" customHeight="1" thickBot="1" thickTop="1">
      <c r="A46" s="196" t="s">
        <v>90</v>
      </c>
      <c r="B46" s="172">
        <v>746</v>
      </c>
      <c r="C46" s="173">
        <f>'[1]obr.P.7'!$C$46+'[2]obr.P.7'!$C$46</f>
        <v>1163</v>
      </c>
      <c r="D46" s="221">
        <f>B46+C46</f>
        <v>1909</v>
      </c>
      <c r="E46" s="173">
        <v>346</v>
      </c>
      <c r="F46" s="173">
        <f>'[1]obr.P.7'!$F$46+'[2]obr.P.7'!$F$46</f>
        <v>62</v>
      </c>
      <c r="G46" s="221">
        <f>E46+F46</f>
        <v>408</v>
      </c>
      <c r="H46" s="173">
        <v>109</v>
      </c>
      <c r="I46" s="173">
        <f>'[1]obr.P.7'!$I$46+'[2]obr.P.7'!$I$46</f>
        <v>316</v>
      </c>
      <c r="J46" s="221">
        <f>H46+I46</f>
        <v>425</v>
      </c>
      <c r="K46" s="222">
        <f>D46+G46+J46</f>
        <v>2742</v>
      </c>
      <c r="L46" s="173">
        <f>'[1]obr.P.7'!$L$46+'[2]obr.P.7'!$L$46</f>
        <v>1365</v>
      </c>
      <c r="M46" s="173">
        <f>'[1]obr.P.7'!$M$46+'[2]obr.P.7'!$M$46</f>
        <v>378</v>
      </c>
      <c r="N46" s="173">
        <f>'[1]obr.P.7'!$N$46+'[2]obr.P.7'!$N$46</f>
        <v>300</v>
      </c>
      <c r="O46" s="222">
        <f>L46+M46+N46</f>
        <v>2043</v>
      </c>
      <c r="P46" s="220">
        <f>D46-L46</f>
        <v>544</v>
      </c>
      <c r="Q46" s="220">
        <f>G46-M46</f>
        <v>30</v>
      </c>
      <c r="R46" s="220">
        <f>J46-N46</f>
        <v>125</v>
      </c>
      <c r="S46" s="222">
        <f>P46+Q46+R46</f>
        <v>699</v>
      </c>
      <c r="T46" s="174">
        <f>'[1]obr.P.7'!$T$46+'[2]obr.P.7'!$T$46</f>
        <v>37</v>
      </c>
    </row>
    <row r="47" spans="16:18" ht="16.5" thickTop="1">
      <c r="P47" s="205"/>
      <c r="Q47" s="205"/>
      <c r="R47" s="205"/>
    </row>
    <row r="48" ht="15">
      <c r="C48" s="76" t="s">
        <v>171</v>
      </c>
    </row>
    <row r="49" spans="3:14" ht="15">
      <c r="C49" s="313" t="str">
        <f>'obr.P.2'!C45</f>
        <v>31.12.2015 године</v>
      </c>
      <c r="D49" s="313"/>
      <c r="N49" s="76" t="s">
        <v>202</v>
      </c>
    </row>
    <row r="50" spans="2:14" ht="15">
      <c r="B50" s="464"/>
      <c r="C50" s="464"/>
      <c r="N50" s="76" t="s">
        <v>165</v>
      </c>
    </row>
  </sheetData>
  <sheetProtection formatCells="0" selectLockedCells="1"/>
  <mergeCells count="41">
    <mergeCell ref="P13:S13"/>
    <mergeCell ref="L13:O13"/>
    <mergeCell ref="L14:L16"/>
    <mergeCell ref="M14:M16"/>
    <mergeCell ref="O14:O16"/>
    <mergeCell ref="H3:O5"/>
    <mergeCell ref="B13:K13"/>
    <mergeCell ref="H28:O30"/>
    <mergeCell ref="K14:K16"/>
    <mergeCell ref="C21:D21"/>
    <mergeCell ref="B14:D15"/>
    <mergeCell ref="E14:G15"/>
    <mergeCell ref="L9:O9"/>
    <mergeCell ref="L10:O10"/>
    <mergeCell ref="H14:J15"/>
    <mergeCell ref="B50:C50"/>
    <mergeCell ref="C49:D49"/>
    <mergeCell ref="M39:M41"/>
    <mergeCell ref="L38:O38"/>
    <mergeCell ref="B38:K38"/>
    <mergeCell ref="B39:D40"/>
    <mergeCell ref="E39:G40"/>
    <mergeCell ref="N39:N41"/>
    <mergeCell ref="H39:J40"/>
    <mergeCell ref="L39:L41"/>
    <mergeCell ref="K39:K41"/>
    <mergeCell ref="L34:O34"/>
    <mergeCell ref="T39:T41"/>
    <mergeCell ref="L35:O35"/>
    <mergeCell ref="P39:P41"/>
    <mergeCell ref="S39:S41"/>
    <mergeCell ref="R39:R41"/>
    <mergeCell ref="Q39:Q41"/>
    <mergeCell ref="O39:O41"/>
    <mergeCell ref="P38:S38"/>
    <mergeCell ref="T14:T16"/>
    <mergeCell ref="N14:N16"/>
    <mergeCell ref="P14:P16"/>
    <mergeCell ref="Q14:Q16"/>
    <mergeCell ref="R14:R16"/>
    <mergeCell ref="S14:S16"/>
  </mergeCells>
  <printOptions horizontalCentered="1" verticalCentered="1"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67" r:id="rId2"/>
  <rowBreaks count="2" manualBreakCount="2">
    <brk id="25" max="19" man="1"/>
    <brk id="53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H23"/>
  <sheetViews>
    <sheetView zoomScalePageLayoutView="0" workbookViewId="0" topLeftCell="A1">
      <selection activeCell="B12" sqref="B12:G12"/>
    </sheetView>
  </sheetViews>
  <sheetFormatPr defaultColWidth="9.140625" defaultRowHeight="15"/>
  <cols>
    <col min="1" max="1" width="9.140625" style="223" customWidth="1"/>
    <col min="2" max="7" width="20.7109375" style="223" customWidth="1"/>
    <col min="8" max="16384" width="9.140625" style="223" customWidth="1"/>
  </cols>
  <sheetData>
    <row r="9" ht="18">
      <c r="B9" s="73" t="s">
        <v>103</v>
      </c>
    </row>
    <row r="12" spans="2:7" ht="39.75" customHeight="1">
      <c r="B12" s="475" t="s">
        <v>200</v>
      </c>
      <c r="C12" s="475"/>
      <c r="D12" s="475"/>
      <c r="E12" s="475"/>
      <c r="F12" s="475"/>
      <c r="G12" s="475"/>
    </row>
    <row r="13" spans="2:8" ht="41.25" customHeight="1">
      <c r="B13" s="226"/>
      <c r="C13" s="226"/>
      <c r="D13" s="70" t="s">
        <v>189</v>
      </c>
      <c r="E13" s="299" t="s">
        <v>201</v>
      </c>
      <c r="F13" s="299"/>
      <c r="G13" s="299"/>
      <c r="H13" s="299"/>
    </row>
    <row r="14" spans="2:8" ht="23.25" customHeight="1">
      <c r="B14" s="163" t="s">
        <v>130</v>
      </c>
      <c r="C14" s="226"/>
      <c r="D14" s="73" t="s">
        <v>190</v>
      </c>
      <c r="E14" s="299" t="s">
        <v>203</v>
      </c>
      <c r="F14" s="299"/>
      <c r="G14" s="299"/>
      <c r="H14" s="299"/>
    </row>
    <row r="15" spans="2:8" ht="23.25" customHeight="1">
      <c r="B15" s="163"/>
      <c r="C15" s="226"/>
      <c r="D15" s="73"/>
      <c r="E15" s="299"/>
      <c r="F15" s="299"/>
      <c r="G15" s="299"/>
      <c r="H15" s="299"/>
    </row>
    <row r="16" spans="2:7" ht="23.25" customHeight="1">
      <c r="B16" s="163"/>
      <c r="C16" s="226"/>
      <c r="D16" s="226"/>
      <c r="E16" s="226"/>
      <c r="F16" s="226"/>
      <c r="G16" s="224"/>
    </row>
    <row r="17" spans="2:7" ht="23.25" customHeight="1" thickBot="1">
      <c r="B17" s="163"/>
      <c r="C17" s="225"/>
      <c r="D17" s="225"/>
      <c r="E17" s="225"/>
      <c r="F17" s="225"/>
      <c r="G17" s="224" t="s">
        <v>195</v>
      </c>
    </row>
    <row r="18" spans="2:7" ht="49.5" customHeight="1" thickBot="1">
      <c r="B18" s="227" t="s">
        <v>196</v>
      </c>
      <c r="C18" s="228" t="s">
        <v>44</v>
      </c>
      <c r="D18" s="229" t="s">
        <v>73</v>
      </c>
      <c r="E18" s="229" t="s">
        <v>197</v>
      </c>
      <c r="F18" s="229" t="s">
        <v>198</v>
      </c>
      <c r="G18" s="230" t="s">
        <v>199</v>
      </c>
    </row>
    <row r="19" spans="2:7" ht="49.5" customHeight="1" thickBot="1">
      <c r="B19" s="231"/>
      <c r="C19" s="232">
        <v>1071</v>
      </c>
      <c r="D19" s="233">
        <v>2153</v>
      </c>
      <c r="E19" s="233">
        <f>C19+D19</f>
        <v>3224</v>
      </c>
      <c r="F19" s="233">
        <f>'[1]obr.7 a'!$F$19+'[2]obr.7 a'!$F$19</f>
        <v>1283</v>
      </c>
      <c r="G19" s="234">
        <f>E19-F19</f>
        <v>1941</v>
      </c>
    </row>
    <row r="21" spans="2:3" ht="15.75">
      <c r="B21" s="67"/>
      <c r="C21" s="67"/>
    </row>
    <row r="22" spans="2:6" ht="18">
      <c r="B22" s="299" t="s">
        <v>204</v>
      </c>
      <c r="C22" s="299"/>
      <c r="D22" s="299"/>
      <c r="E22" s="299"/>
      <c r="F22" s="76" t="s">
        <v>202</v>
      </c>
    </row>
    <row r="23" ht="15.75">
      <c r="F23" s="76" t="s">
        <v>165</v>
      </c>
    </row>
  </sheetData>
  <sheetProtection/>
  <mergeCells count="5">
    <mergeCell ref="E14:H14"/>
    <mergeCell ref="E15:H15"/>
    <mergeCell ref="E13:H13"/>
    <mergeCell ref="B12:G12"/>
    <mergeCell ref="B22:E22"/>
  </mergeCells>
  <printOptions/>
  <pageMargins left="1.95" right="0.7086614173228347" top="0.7480314960629921" bottom="0.7480314960629921" header="0.31496062992125984" footer="0.31496062992125984"/>
  <pageSetup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3:O35"/>
  <sheetViews>
    <sheetView zoomScale="80" zoomScaleNormal="80" zoomScalePageLayoutView="50" workbookViewId="0" topLeftCell="A1">
      <selection activeCell="F3" sqref="F3:L5"/>
    </sheetView>
  </sheetViews>
  <sheetFormatPr defaultColWidth="9.140625" defaultRowHeight="15"/>
  <cols>
    <col min="1" max="1" width="5.28125" style="67" customWidth="1"/>
    <col min="2" max="2" width="9.7109375" style="67" customWidth="1"/>
    <col min="3" max="3" width="28.7109375" style="67" customWidth="1"/>
    <col min="4" max="15" width="9.7109375" style="67" customWidth="1"/>
    <col min="16" max="16384" width="9.140625" style="67" customWidth="1"/>
  </cols>
  <sheetData>
    <row r="3" spans="6:12" ht="15">
      <c r="F3" s="474" t="s">
        <v>133</v>
      </c>
      <c r="G3" s="292"/>
      <c r="H3" s="292"/>
      <c r="I3" s="292"/>
      <c r="J3" s="292"/>
      <c r="K3" s="292"/>
      <c r="L3" s="292"/>
    </row>
    <row r="4" spans="6:12" ht="15">
      <c r="F4" s="292"/>
      <c r="G4" s="292"/>
      <c r="H4" s="292"/>
      <c r="I4" s="292"/>
      <c r="J4" s="292"/>
      <c r="K4" s="292"/>
      <c r="L4" s="292"/>
    </row>
    <row r="5" spans="6:12" ht="15">
      <c r="F5" s="292"/>
      <c r="G5" s="292"/>
      <c r="H5" s="292"/>
      <c r="I5" s="292"/>
      <c r="J5" s="292"/>
      <c r="K5" s="292"/>
      <c r="L5" s="292"/>
    </row>
    <row r="6" spans="6:12" ht="15">
      <c r="F6" s="306" t="s">
        <v>191</v>
      </c>
      <c r="G6" s="306"/>
      <c r="H6" s="306"/>
      <c r="I6" s="306"/>
      <c r="J6" s="306"/>
      <c r="K6" s="306"/>
      <c r="L6" s="306"/>
    </row>
    <row r="8" ht="18">
      <c r="B8" s="67" t="s">
        <v>135</v>
      </c>
    </row>
    <row r="9" spans="5:15" ht="15.75" customHeight="1">
      <c r="E9" s="69" t="s">
        <v>192</v>
      </c>
      <c r="F9" s="68"/>
      <c r="G9" s="68"/>
      <c r="H9" s="68"/>
      <c r="I9" s="120"/>
      <c r="J9" s="70"/>
      <c r="K9" s="175"/>
      <c r="L9" s="175"/>
      <c r="M9" s="175"/>
      <c r="N9" s="175"/>
      <c r="O9" s="120"/>
    </row>
    <row r="10" spans="5:15" ht="15.75" customHeight="1">
      <c r="E10" s="69"/>
      <c r="F10" s="68"/>
      <c r="G10" s="68"/>
      <c r="H10" s="68"/>
      <c r="I10" s="120"/>
      <c r="J10" s="70"/>
      <c r="K10" s="87"/>
      <c r="L10" s="87"/>
      <c r="M10" s="87"/>
      <c r="N10" s="87"/>
      <c r="O10" s="120"/>
    </row>
    <row r="11" spans="6:14" ht="18">
      <c r="F11" s="70" t="s">
        <v>189</v>
      </c>
      <c r="G11" s="299" t="str">
        <f>'obr.P.2'!M31</f>
        <v>01.01.2015 године</v>
      </c>
      <c r="H11" s="299"/>
      <c r="I11" s="299"/>
      <c r="J11" s="299"/>
      <c r="K11" s="299"/>
      <c r="L11" s="299"/>
      <c r="M11" s="299"/>
      <c r="N11" s="299"/>
    </row>
    <row r="12" spans="6:15" ht="18">
      <c r="F12" s="73" t="s">
        <v>190</v>
      </c>
      <c r="G12" s="299" t="str">
        <f>'obr.P.2'!M32</f>
        <v>31.12.2015 године</v>
      </c>
      <c r="H12" s="299"/>
      <c r="I12" s="299"/>
      <c r="J12" s="299"/>
      <c r="N12" s="161"/>
      <c r="O12" s="161"/>
    </row>
    <row r="13" ht="15.75" thickBot="1">
      <c r="N13" s="76" t="s">
        <v>134</v>
      </c>
    </row>
    <row r="14" spans="1:15" ht="19.5" customHeight="1">
      <c r="A14" s="476"/>
      <c r="B14" s="434" t="s">
        <v>53</v>
      </c>
      <c r="C14" s="477" t="s">
        <v>74</v>
      </c>
      <c r="D14" s="465" t="s">
        <v>75</v>
      </c>
      <c r="E14" s="466"/>
      <c r="F14" s="466"/>
      <c r="G14" s="466"/>
      <c r="H14" s="479"/>
      <c r="I14" s="494" t="s">
        <v>148</v>
      </c>
      <c r="J14" s="488" t="s">
        <v>76</v>
      </c>
      <c r="K14" s="466"/>
      <c r="L14" s="466"/>
      <c r="M14" s="466"/>
      <c r="N14" s="479"/>
      <c r="O14" s="486" t="s">
        <v>149</v>
      </c>
    </row>
    <row r="15" spans="1:15" ht="19.5" customHeight="1">
      <c r="A15" s="476"/>
      <c r="B15" s="422"/>
      <c r="C15" s="419"/>
      <c r="D15" s="480"/>
      <c r="E15" s="481"/>
      <c r="F15" s="481"/>
      <c r="G15" s="481"/>
      <c r="H15" s="482"/>
      <c r="I15" s="495"/>
      <c r="J15" s="489"/>
      <c r="K15" s="481"/>
      <c r="L15" s="481"/>
      <c r="M15" s="481"/>
      <c r="N15" s="482"/>
      <c r="O15" s="487"/>
    </row>
    <row r="16" spans="1:15" ht="19.5" customHeight="1" thickBot="1">
      <c r="A16" s="476"/>
      <c r="B16" s="422"/>
      <c r="C16" s="419"/>
      <c r="D16" s="471"/>
      <c r="E16" s="472"/>
      <c r="F16" s="472"/>
      <c r="G16" s="472"/>
      <c r="H16" s="483"/>
      <c r="I16" s="495"/>
      <c r="J16" s="490"/>
      <c r="K16" s="469"/>
      <c r="L16" s="469"/>
      <c r="M16" s="469"/>
      <c r="N16" s="491"/>
      <c r="O16" s="487"/>
    </row>
    <row r="17" spans="1:15" ht="19.5" customHeight="1">
      <c r="A17" s="476"/>
      <c r="B17" s="422"/>
      <c r="C17" s="419"/>
      <c r="D17" s="484" t="s">
        <v>44</v>
      </c>
      <c r="E17" s="484" t="s">
        <v>40</v>
      </c>
      <c r="F17" s="485" t="s">
        <v>150</v>
      </c>
      <c r="G17" s="484" t="s">
        <v>77</v>
      </c>
      <c r="H17" s="485" t="s">
        <v>151</v>
      </c>
      <c r="I17" s="495"/>
      <c r="J17" s="492" t="s">
        <v>44</v>
      </c>
      <c r="K17" s="455" t="s">
        <v>40</v>
      </c>
      <c r="L17" s="457" t="s">
        <v>193</v>
      </c>
      <c r="M17" s="455" t="s">
        <v>77</v>
      </c>
      <c r="N17" s="457" t="s">
        <v>194</v>
      </c>
      <c r="O17" s="487"/>
    </row>
    <row r="18" spans="1:15" ht="19.5" customHeight="1">
      <c r="A18" s="476"/>
      <c r="B18" s="422"/>
      <c r="C18" s="419"/>
      <c r="D18" s="456"/>
      <c r="E18" s="456"/>
      <c r="F18" s="456"/>
      <c r="G18" s="456"/>
      <c r="H18" s="456"/>
      <c r="I18" s="495"/>
      <c r="J18" s="493"/>
      <c r="K18" s="456"/>
      <c r="L18" s="456"/>
      <c r="M18" s="456"/>
      <c r="N18" s="456"/>
      <c r="O18" s="487"/>
    </row>
    <row r="19" spans="1:15" ht="19.5" customHeight="1">
      <c r="A19" s="476"/>
      <c r="B19" s="422"/>
      <c r="C19" s="419"/>
      <c r="D19" s="456"/>
      <c r="E19" s="456"/>
      <c r="F19" s="456"/>
      <c r="G19" s="456"/>
      <c r="H19" s="456"/>
      <c r="I19" s="495"/>
      <c r="J19" s="493"/>
      <c r="K19" s="456"/>
      <c r="L19" s="456"/>
      <c r="M19" s="456"/>
      <c r="N19" s="456"/>
      <c r="O19" s="487"/>
    </row>
    <row r="20" spans="1:15" ht="19.5" customHeight="1">
      <c r="A20" s="476"/>
      <c r="B20" s="422"/>
      <c r="C20" s="419"/>
      <c r="D20" s="456"/>
      <c r="E20" s="456"/>
      <c r="F20" s="456"/>
      <c r="G20" s="456"/>
      <c r="H20" s="456"/>
      <c r="I20" s="495"/>
      <c r="J20" s="493"/>
      <c r="K20" s="456"/>
      <c r="L20" s="456"/>
      <c r="M20" s="456"/>
      <c r="N20" s="456"/>
      <c r="O20" s="487"/>
    </row>
    <row r="21" spans="1:15" ht="19.5" customHeight="1" thickBot="1">
      <c r="A21" s="476"/>
      <c r="B21" s="422"/>
      <c r="C21" s="478"/>
      <c r="D21" s="456"/>
      <c r="E21" s="456"/>
      <c r="F21" s="456"/>
      <c r="G21" s="456"/>
      <c r="H21" s="456"/>
      <c r="I21" s="495"/>
      <c r="J21" s="493"/>
      <c r="K21" s="456"/>
      <c r="L21" s="456"/>
      <c r="M21" s="456"/>
      <c r="N21" s="456"/>
      <c r="O21" s="487"/>
    </row>
    <row r="22" spans="2:15" ht="15.75" customHeight="1" thickBot="1">
      <c r="B22" s="176">
        <v>1</v>
      </c>
      <c r="C22" s="177">
        <v>2</v>
      </c>
      <c r="D22" s="178">
        <v>3</v>
      </c>
      <c r="E22" s="179">
        <v>4</v>
      </c>
      <c r="F22" s="180">
        <v>5</v>
      </c>
      <c r="G22" s="178">
        <v>6</v>
      </c>
      <c r="H22" s="178">
        <v>7</v>
      </c>
      <c r="I22" s="179">
        <v>8</v>
      </c>
      <c r="J22" s="181">
        <v>9</v>
      </c>
      <c r="K22" s="179">
        <v>10</v>
      </c>
      <c r="L22" s="180">
        <v>11</v>
      </c>
      <c r="M22" s="178">
        <v>12</v>
      </c>
      <c r="N22" s="178">
        <v>13</v>
      </c>
      <c r="O22" s="178">
        <v>14</v>
      </c>
    </row>
    <row r="23" spans="2:15" ht="30" customHeight="1" thickBot="1" thickTop="1">
      <c r="B23" s="126">
        <v>1</v>
      </c>
      <c r="C23" s="127" t="s">
        <v>117</v>
      </c>
      <c r="D23" s="152">
        <v>43</v>
      </c>
      <c r="E23" s="153">
        <f>'[1]obr.P.8'!$E$23+'[2]obr.P.8'!$E$23</f>
        <v>120</v>
      </c>
      <c r="F23" s="128">
        <f>D23+E23</f>
        <v>163</v>
      </c>
      <c r="G23" s="153">
        <v>163</v>
      </c>
      <c r="H23" s="128">
        <f>F23-G23</f>
        <v>0</v>
      </c>
      <c r="I23" s="133">
        <f>G23/F23</f>
        <v>1</v>
      </c>
      <c r="J23" s="182"/>
      <c r="K23" s="183"/>
      <c r="L23" s="183"/>
      <c r="M23" s="183"/>
      <c r="N23" s="183"/>
      <c r="O23" s="184"/>
    </row>
    <row r="24" spans="2:15" ht="30" customHeight="1" thickBot="1">
      <c r="B24" s="185">
        <v>2</v>
      </c>
      <c r="C24" s="186" t="s">
        <v>140</v>
      </c>
      <c r="D24" s="154">
        <v>10</v>
      </c>
      <c r="E24" s="155">
        <f>'[1]obr.P.8'!$E$24+'[2]obr.P.8'!$E$24</f>
        <v>230</v>
      </c>
      <c r="F24" s="136">
        <f aca="true" t="shared" si="0" ref="F24:F32">D24+E24</f>
        <v>240</v>
      </c>
      <c r="G24" s="155">
        <f>'[1]obr.P.8'!$G$24+'[2]obr.P.8'!$G$24</f>
        <v>215</v>
      </c>
      <c r="H24" s="136">
        <f aca="true" t="shared" si="1" ref="H24:H32">F24-G24</f>
        <v>25</v>
      </c>
      <c r="I24" s="141">
        <f aca="true" t="shared" si="2" ref="I24:I32">G24/F24</f>
        <v>0.8958333333333334</v>
      </c>
      <c r="J24" s="187"/>
      <c r="K24" s="188"/>
      <c r="L24" s="188"/>
      <c r="M24" s="188"/>
      <c r="N24" s="188"/>
      <c r="O24" s="189"/>
    </row>
    <row r="25" spans="2:15" ht="30" customHeight="1" thickBot="1">
      <c r="B25" s="134">
        <v>3</v>
      </c>
      <c r="C25" s="135" t="s">
        <v>168</v>
      </c>
      <c r="D25" s="154">
        <v>7</v>
      </c>
      <c r="E25" s="155">
        <f>'[1]obr.P.8'!$E$25+'[2]obr.P.8'!$E$25</f>
        <v>230</v>
      </c>
      <c r="F25" s="136">
        <f t="shared" si="0"/>
        <v>237</v>
      </c>
      <c r="G25" s="155">
        <f>'[1]obr.P.8'!$G$25+'[2]obr.P.8'!$G$25</f>
        <v>223</v>
      </c>
      <c r="H25" s="136">
        <f t="shared" si="1"/>
        <v>14</v>
      </c>
      <c r="I25" s="141">
        <f t="shared" si="2"/>
        <v>0.9409282700421941</v>
      </c>
      <c r="J25" s="190"/>
      <c r="K25" s="191"/>
      <c r="L25" s="191"/>
      <c r="M25" s="191"/>
      <c r="N25" s="191"/>
      <c r="O25" s="192"/>
    </row>
    <row r="26" spans="2:15" ht="30" customHeight="1" thickBot="1">
      <c r="B26" s="134">
        <v>4</v>
      </c>
      <c r="C26" s="135" t="s">
        <v>139</v>
      </c>
      <c r="D26" s="154">
        <v>17</v>
      </c>
      <c r="E26" s="155">
        <f>'[1]obr.P.8'!$E$26+'[2]obr.P.8'!$E$26</f>
        <v>203</v>
      </c>
      <c r="F26" s="136">
        <f t="shared" si="0"/>
        <v>220</v>
      </c>
      <c r="G26" s="155">
        <f>'[1]obr.P.8'!$G$26+'[2]obr.P.8'!$G$26</f>
        <v>215</v>
      </c>
      <c r="H26" s="136">
        <f t="shared" si="1"/>
        <v>5</v>
      </c>
      <c r="I26" s="141">
        <f t="shared" si="2"/>
        <v>0.9772727272727273</v>
      </c>
      <c r="J26" s="190"/>
      <c r="K26" s="191"/>
      <c r="L26" s="191"/>
      <c r="M26" s="191"/>
      <c r="N26" s="191"/>
      <c r="O26" s="192"/>
    </row>
    <row r="27" spans="2:15" ht="30" customHeight="1" thickBot="1">
      <c r="B27" s="134">
        <v>5</v>
      </c>
      <c r="C27" s="135" t="s">
        <v>169</v>
      </c>
      <c r="D27" s="154">
        <v>22</v>
      </c>
      <c r="E27" s="155">
        <f>'[1]obr.P.8'!$E$27+'[2]obr.P.8'!$E$27</f>
        <v>230</v>
      </c>
      <c r="F27" s="136">
        <f t="shared" si="0"/>
        <v>252</v>
      </c>
      <c r="G27" s="155">
        <f>'[1]obr.P.8'!$G$27+'[2]obr.P.8'!$G$27</f>
        <v>233</v>
      </c>
      <c r="H27" s="136">
        <f t="shared" si="1"/>
        <v>19</v>
      </c>
      <c r="I27" s="141">
        <f t="shared" si="2"/>
        <v>0.9246031746031746</v>
      </c>
      <c r="J27" s="190"/>
      <c r="K27" s="191"/>
      <c r="L27" s="191"/>
      <c r="M27" s="191"/>
      <c r="N27" s="191"/>
      <c r="O27" s="192"/>
    </row>
    <row r="28" spans="2:15" ht="30" customHeight="1" thickBot="1">
      <c r="B28" s="134">
        <v>6</v>
      </c>
      <c r="C28" s="135" t="s">
        <v>93</v>
      </c>
      <c r="D28" s="154">
        <v>16</v>
      </c>
      <c r="E28" s="155">
        <f>'[1]obr.P.8'!$E$28+'[2]obr.P.8'!$E$28</f>
        <v>243</v>
      </c>
      <c r="F28" s="136">
        <f t="shared" si="0"/>
        <v>259</v>
      </c>
      <c r="G28" s="155">
        <f>'[1]obr.P.8'!$G$28+'[2]obr.P.8'!$G$28</f>
        <v>247</v>
      </c>
      <c r="H28" s="136">
        <f t="shared" si="1"/>
        <v>12</v>
      </c>
      <c r="I28" s="141">
        <f t="shared" si="2"/>
        <v>0.9536679536679536</v>
      </c>
      <c r="J28" s="190"/>
      <c r="K28" s="191"/>
      <c r="L28" s="191"/>
      <c r="M28" s="191"/>
      <c r="N28" s="191"/>
      <c r="O28" s="192"/>
    </row>
    <row r="29" spans="2:15" ht="30" customHeight="1" thickBot="1">
      <c r="B29" s="134">
        <v>7</v>
      </c>
      <c r="C29" s="135" t="s">
        <v>121</v>
      </c>
      <c r="D29" s="154">
        <v>18</v>
      </c>
      <c r="E29" s="155">
        <f>'[1]obr.P.8'!$E$29+'[2]obr.P.8'!$E$29</f>
        <v>263</v>
      </c>
      <c r="F29" s="136">
        <f t="shared" si="0"/>
        <v>281</v>
      </c>
      <c r="G29" s="155">
        <f>'[1]obr.P.8'!$G$29+'[2]obr.P.8'!$G$29</f>
        <v>276</v>
      </c>
      <c r="H29" s="136">
        <f t="shared" si="1"/>
        <v>5</v>
      </c>
      <c r="I29" s="141">
        <f t="shared" si="2"/>
        <v>0.9822064056939501</v>
      </c>
      <c r="J29" s="190"/>
      <c r="K29" s="191"/>
      <c r="L29" s="191"/>
      <c r="M29" s="191"/>
      <c r="N29" s="191"/>
      <c r="O29" s="192"/>
    </row>
    <row r="30" spans="2:15" ht="30" customHeight="1" thickBot="1">
      <c r="B30" s="134">
        <v>8</v>
      </c>
      <c r="C30" s="135" t="s">
        <v>92</v>
      </c>
      <c r="D30" s="154">
        <v>64</v>
      </c>
      <c r="E30" s="155">
        <f>'[1]obr.P.8'!$E$30+'[2]obr.P.8'!$E$30</f>
        <v>250</v>
      </c>
      <c r="F30" s="136">
        <f t="shared" si="0"/>
        <v>314</v>
      </c>
      <c r="G30" s="155">
        <f>'[1]obr.P.8'!$G$30+'[2]obr.P.8'!$G$30</f>
        <v>280</v>
      </c>
      <c r="H30" s="136">
        <f t="shared" si="1"/>
        <v>34</v>
      </c>
      <c r="I30" s="141">
        <f t="shared" si="2"/>
        <v>0.89171974522293</v>
      </c>
      <c r="J30" s="190"/>
      <c r="K30" s="191"/>
      <c r="L30" s="191"/>
      <c r="M30" s="191"/>
      <c r="N30" s="191"/>
      <c r="O30" s="192"/>
    </row>
    <row r="31" spans="2:15" ht="30" customHeight="1" thickBot="1">
      <c r="B31" s="134">
        <v>9</v>
      </c>
      <c r="C31" s="135" t="s">
        <v>91</v>
      </c>
      <c r="D31" s="154">
        <v>43</v>
      </c>
      <c r="E31" s="155">
        <f>'[1]obr.P.8'!$E$31+'[2]obr.P.8'!$E$31</f>
        <v>319</v>
      </c>
      <c r="F31" s="136">
        <f t="shared" si="0"/>
        <v>362</v>
      </c>
      <c r="G31" s="155">
        <v>331</v>
      </c>
      <c r="H31" s="136">
        <f t="shared" si="1"/>
        <v>31</v>
      </c>
      <c r="I31" s="141">
        <f t="shared" si="2"/>
        <v>0.914364640883978</v>
      </c>
      <c r="J31" s="190"/>
      <c r="K31" s="191"/>
      <c r="L31" s="191"/>
      <c r="M31" s="191"/>
      <c r="N31" s="191"/>
      <c r="O31" s="192"/>
    </row>
    <row r="32" spans="2:15" ht="30" customHeight="1" thickBot="1">
      <c r="B32" s="142">
        <v>10</v>
      </c>
      <c r="C32" s="143" t="s">
        <v>122</v>
      </c>
      <c r="D32" s="156">
        <v>85</v>
      </c>
      <c r="E32" s="157">
        <f>'[1]obr.P.8'!$E$32+'[2]obr.P.8'!$E$32</f>
        <v>328</v>
      </c>
      <c r="F32" s="144">
        <f t="shared" si="0"/>
        <v>413</v>
      </c>
      <c r="G32" s="157">
        <v>306</v>
      </c>
      <c r="H32" s="144">
        <f t="shared" si="1"/>
        <v>107</v>
      </c>
      <c r="I32" s="149">
        <f t="shared" si="2"/>
        <v>0.7409200968523002</v>
      </c>
      <c r="J32" s="193"/>
      <c r="K32" s="194"/>
      <c r="L32" s="194"/>
      <c r="M32" s="194"/>
      <c r="N32" s="194"/>
      <c r="O32" s="195"/>
    </row>
    <row r="33" ht="15.75" thickTop="1"/>
    <row r="34" spans="3:10" ht="15">
      <c r="C34" s="67" t="s">
        <v>171</v>
      </c>
      <c r="J34" s="76" t="s">
        <v>202</v>
      </c>
    </row>
    <row r="35" spans="3:10" ht="15">
      <c r="C35" s="96" t="str">
        <f>'obr.P.2'!C45</f>
        <v>31.12.2015 године</v>
      </c>
      <c r="J35" s="76" t="s">
        <v>165</v>
      </c>
    </row>
  </sheetData>
  <sheetProtection formatCells="0" selectLockedCells="1"/>
  <mergeCells count="22">
    <mergeCell ref="F3:L5"/>
    <mergeCell ref="G17:G21"/>
    <mergeCell ref="H17:H21"/>
    <mergeCell ref="J17:J21"/>
    <mergeCell ref="G12:J12"/>
    <mergeCell ref="F6:L6"/>
    <mergeCell ref="I14:I21"/>
    <mergeCell ref="K11:N11"/>
    <mergeCell ref="G11:J11"/>
    <mergeCell ref="O14:O21"/>
    <mergeCell ref="K17:K21"/>
    <mergeCell ref="L17:L21"/>
    <mergeCell ref="M17:M21"/>
    <mergeCell ref="N17:N21"/>
    <mergeCell ref="J14:N16"/>
    <mergeCell ref="A14:A21"/>
    <mergeCell ref="B14:B21"/>
    <mergeCell ref="C14:C21"/>
    <mergeCell ref="D14:H16"/>
    <mergeCell ref="D17:D21"/>
    <mergeCell ref="E17:E21"/>
    <mergeCell ref="F17:F21"/>
  </mergeCells>
  <printOptions horizontalCentered="1" verticalCentered="1"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79" r:id="rId2"/>
  <rowBreaks count="1" manualBreakCount="1">
    <brk id="36" max="1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PageLayoutView="0" workbookViewId="0" topLeftCell="A1">
      <selection activeCell="A1" sqref="A1:M1"/>
    </sheetView>
  </sheetViews>
  <sheetFormatPr defaultColWidth="15.7109375" defaultRowHeight="15"/>
  <cols>
    <col min="1" max="3" width="20.7109375" style="0" customWidth="1"/>
    <col min="4" max="4" width="24.28125" style="0" customWidth="1"/>
    <col min="5" max="5" width="24.00390625" style="0" customWidth="1"/>
    <col min="6" max="7" width="20.7109375" style="0" customWidth="1"/>
    <col min="8" max="8" width="25.57421875" style="0" customWidth="1"/>
    <col min="9" max="9" width="22.7109375" style="0" customWidth="1"/>
    <col min="10" max="16" width="20.7109375" style="0" customWidth="1"/>
  </cols>
  <sheetData>
    <row r="1" spans="1:16" ht="27">
      <c r="A1" s="499" t="s">
        <v>205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256"/>
      <c r="O1" s="256"/>
      <c r="P1" s="256"/>
    </row>
    <row r="2" spans="1:16" ht="27">
      <c r="A2" s="499" t="s">
        <v>206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256"/>
      <c r="O2" s="256"/>
      <c r="P2" s="256"/>
    </row>
    <row r="3" spans="1:16" ht="27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27">
      <c r="A4" s="500" t="s">
        <v>207</v>
      </c>
      <c r="B4" s="500"/>
      <c r="C4" s="500"/>
      <c r="D4" s="500"/>
      <c r="E4" s="500"/>
      <c r="F4" s="500"/>
      <c r="G4" s="501" t="s">
        <v>208</v>
      </c>
      <c r="H4" s="501"/>
      <c r="I4" s="501"/>
      <c r="J4" s="501"/>
      <c r="K4" s="501"/>
      <c r="L4" s="501"/>
      <c r="M4" s="501"/>
      <c r="N4" s="501"/>
      <c r="O4" s="501"/>
      <c r="P4" s="501"/>
    </row>
    <row r="5" spans="1:16" ht="27.7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502" t="s">
        <v>209</v>
      </c>
      <c r="P5" s="502"/>
    </row>
    <row r="6" spans="1:16" ht="28.5" thickBo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</row>
    <row r="7" spans="1:16" ht="19.5" customHeight="1" thickBot="1" thickTop="1">
      <c r="A7" s="496" t="s">
        <v>210</v>
      </c>
      <c r="B7" s="497" t="s">
        <v>211</v>
      </c>
      <c r="C7" s="497"/>
      <c r="D7" s="503" t="s">
        <v>212</v>
      </c>
      <c r="E7" s="503"/>
      <c r="F7" s="503"/>
      <c r="G7" s="503"/>
      <c r="H7" s="503" t="s">
        <v>213</v>
      </c>
      <c r="I7" s="503"/>
      <c r="J7" s="503"/>
      <c r="K7" s="503"/>
      <c r="L7" s="496" t="s">
        <v>24</v>
      </c>
      <c r="M7" s="497" t="s">
        <v>214</v>
      </c>
      <c r="N7" s="497"/>
      <c r="O7" s="497" t="s">
        <v>215</v>
      </c>
      <c r="P7" s="497"/>
    </row>
    <row r="8" spans="1:16" ht="59.25" customHeight="1" thickBot="1" thickTop="1">
      <c r="A8" s="496"/>
      <c r="B8" s="497"/>
      <c r="C8" s="497"/>
      <c r="D8" s="503"/>
      <c r="E8" s="503"/>
      <c r="F8" s="503"/>
      <c r="G8" s="503"/>
      <c r="H8" s="503"/>
      <c r="I8" s="503"/>
      <c r="J8" s="503"/>
      <c r="K8" s="503"/>
      <c r="L8" s="496"/>
      <c r="M8" s="497"/>
      <c r="N8" s="497"/>
      <c r="O8" s="497"/>
      <c r="P8" s="497"/>
    </row>
    <row r="9" spans="1:16" ht="19.5" customHeight="1" thickBot="1" thickTop="1">
      <c r="A9" s="496"/>
      <c r="B9" s="496" t="s">
        <v>216</v>
      </c>
      <c r="C9" s="496" t="s">
        <v>217</v>
      </c>
      <c r="D9" s="496" t="s">
        <v>218</v>
      </c>
      <c r="E9" s="496" t="s">
        <v>219</v>
      </c>
      <c r="F9" s="498" t="s">
        <v>220</v>
      </c>
      <c r="G9" s="498" t="s">
        <v>221</v>
      </c>
      <c r="H9" s="496" t="s">
        <v>222</v>
      </c>
      <c r="I9" s="496" t="s">
        <v>223</v>
      </c>
      <c r="J9" s="498" t="s">
        <v>224</v>
      </c>
      <c r="K9" s="498" t="s">
        <v>221</v>
      </c>
      <c r="L9" s="496"/>
      <c r="M9" s="496" t="s">
        <v>225</v>
      </c>
      <c r="N9" s="496" t="s">
        <v>226</v>
      </c>
      <c r="O9" s="496" t="s">
        <v>225</v>
      </c>
      <c r="P9" s="496" t="s">
        <v>226</v>
      </c>
    </row>
    <row r="10" spans="1:16" ht="19.5" customHeight="1" thickBot="1" thickTop="1">
      <c r="A10" s="496"/>
      <c r="B10" s="496"/>
      <c r="C10" s="496"/>
      <c r="D10" s="496"/>
      <c r="E10" s="496"/>
      <c r="F10" s="498"/>
      <c r="G10" s="498"/>
      <c r="H10" s="496"/>
      <c r="I10" s="496"/>
      <c r="J10" s="498"/>
      <c r="K10" s="498"/>
      <c r="L10" s="496"/>
      <c r="M10" s="496"/>
      <c r="N10" s="496"/>
      <c r="O10" s="496"/>
      <c r="P10" s="496"/>
    </row>
    <row r="11" spans="1:16" ht="19.5" customHeight="1" thickBot="1" thickTop="1">
      <c r="A11" s="496"/>
      <c r="B11" s="496"/>
      <c r="C11" s="496"/>
      <c r="D11" s="496"/>
      <c r="E11" s="496"/>
      <c r="F11" s="498"/>
      <c r="G11" s="498"/>
      <c r="H11" s="496"/>
      <c r="I11" s="496"/>
      <c r="J11" s="498"/>
      <c r="K11" s="498"/>
      <c r="L11" s="496"/>
      <c r="M11" s="496"/>
      <c r="N11" s="496"/>
      <c r="O11" s="496"/>
      <c r="P11" s="496"/>
    </row>
    <row r="12" spans="1:16" ht="19.5" customHeight="1" thickBot="1" thickTop="1">
      <c r="A12" s="496"/>
      <c r="B12" s="496"/>
      <c r="C12" s="496"/>
      <c r="D12" s="496"/>
      <c r="E12" s="496"/>
      <c r="F12" s="498"/>
      <c r="G12" s="498"/>
      <c r="H12" s="496"/>
      <c r="I12" s="496"/>
      <c r="J12" s="498"/>
      <c r="K12" s="498"/>
      <c r="L12" s="496"/>
      <c r="M12" s="496"/>
      <c r="N12" s="496"/>
      <c r="O12" s="496"/>
      <c r="P12" s="496"/>
    </row>
    <row r="13" spans="1:16" ht="55.5" customHeight="1" thickBot="1" thickTop="1">
      <c r="A13" s="496"/>
      <c r="B13" s="496"/>
      <c r="C13" s="496"/>
      <c r="D13" s="496"/>
      <c r="E13" s="496"/>
      <c r="F13" s="498"/>
      <c r="G13" s="498"/>
      <c r="H13" s="496"/>
      <c r="I13" s="496"/>
      <c r="J13" s="498"/>
      <c r="K13" s="498"/>
      <c r="L13" s="496"/>
      <c r="M13" s="496"/>
      <c r="N13" s="496"/>
      <c r="O13" s="496"/>
      <c r="P13" s="496"/>
    </row>
    <row r="14" spans="1:16" ht="31.5" customHeight="1" thickBot="1" thickTop="1">
      <c r="A14" s="258">
        <v>1</v>
      </c>
      <c r="B14" s="258">
        <v>2</v>
      </c>
      <c r="C14" s="258">
        <v>3</v>
      </c>
      <c r="D14" s="258">
        <v>4</v>
      </c>
      <c r="E14" s="258">
        <v>5</v>
      </c>
      <c r="F14" s="258">
        <v>6</v>
      </c>
      <c r="G14" s="258">
        <v>7</v>
      </c>
      <c r="H14" s="258">
        <v>8</v>
      </c>
      <c r="I14" s="258">
        <v>9</v>
      </c>
      <c r="J14" s="258">
        <v>10</v>
      </c>
      <c r="K14" s="258">
        <v>11</v>
      </c>
      <c r="L14" s="258">
        <v>12</v>
      </c>
      <c r="M14" s="258">
        <v>13</v>
      </c>
      <c r="N14" s="258">
        <v>14</v>
      </c>
      <c r="O14" s="258">
        <v>15</v>
      </c>
      <c r="P14" s="258">
        <v>16</v>
      </c>
    </row>
    <row r="15" spans="1:16" ht="36.75" thickBot="1" thickTop="1">
      <c r="A15" s="259">
        <v>1</v>
      </c>
      <c r="B15" s="260">
        <v>0</v>
      </c>
      <c r="C15" s="260">
        <v>0</v>
      </c>
      <c r="D15" s="260"/>
      <c r="E15" s="260">
        <v>0</v>
      </c>
      <c r="F15" s="260">
        <v>0</v>
      </c>
      <c r="G15" s="261">
        <v>0</v>
      </c>
      <c r="H15" s="260">
        <v>0</v>
      </c>
      <c r="I15" s="260">
        <v>0</v>
      </c>
      <c r="J15" s="260">
        <v>0</v>
      </c>
      <c r="K15" s="261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</row>
    <row r="16" spans="1:16" ht="36.75" thickBot="1" thickTop="1">
      <c r="A16" s="259">
        <v>2</v>
      </c>
      <c r="B16" s="260">
        <v>45</v>
      </c>
      <c r="C16" s="260">
        <v>43</v>
      </c>
      <c r="D16" s="260">
        <v>17</v>
      </c>
      <c r="E16" s="260">
        <v>28</v>
      </c>
      <c r="F16" s="260"/>
      <c r="G16" s="261">
        <f>D16+E16+F16</f>
        <v>45</v>
      </c>
      <c r="H16" s="260">
        <v>26</v>
      </c>
      <c r="I16" s="260">
        <v>17</v>
      </c>
      <c r="J16" s="260">
        <v>0</v>
      </c>
      <c r="K16" s="261">
        <f>H16+I16+J16</f>
        <v>43</v>
      </c>
      <c r="L16" s="260">
        <v>0</v>
      </c>
      <c r="M16" s="260">
        <v>0</v>
      </c>
      <c r="N16" s="260">
        <v>0</v>
      </c>
      <c r="O16" s="260">
        <v>0</v>
      </c>
      <c r="P16" s="260">
        <v>0</v>
      </c>
    </row>
    <row r="17" spans="1:16" ht="36.75" thickBot="1" thickTop="1">
      <c r="A17" s="259">
        <v>3</v>
      </c>
      <c r="B17" s="260">
        <v>0</v>
      </c>
      <c r="C17" s="260">
        <v>0</v>
      </c>
      <c r="D17" s="260">
        <v>0</v>
      </c>
      <c r="E17" s="260">
        <v>0</v>
      </c>
      <c r="F17" s="260">
        <v>0</v>
      </c>
      <c r="G17" s="261">
        <f aca="true" t="shared" si="0" ref="G17:G24">D17+E17+F17</f>
        <v>0</v>
      </c>
      <c r="H17" s="260">
        <v>0</v>
      </c>
      <c r="I17" s="260">
        <v>0</v>
      </c>
      <c r="J17" s="260">
        <v>0</v>
      </c>
      <c r="K17" s="261">
        <f aca="true" t="shared" si="1" ref="K17:K24">H17+I17+J17</f>
        <v>0</v>
      </c>
      <c r="L17" s="260">
        <v>0</v>
      </c>
      <c r="M17" s="260">
        <v>0</v>
      </c>
      <c r="N17" s="260">
        <v>0</v>
      </c>
      <c r="O17" s="260">
        <v>0</v>
      </c>
      <c r="P17" s="260">
        <v>0</v>
      </c>
    </row>
    <row r="18" spans="1:16" ht="36.75" thickBot="1" thickTop="1">
      <c r="A18" s="259">
        <v>4</v>
      </c>
      <c r="B18" s="260">
        <v>39</v>
      </c>
      <c r="C18" s="260">
        <v>39</v>
      </c>
      <c r="D18" s="260">
        <v>31</v>
      </c>
      <c r="E18" s="260">
        <v>8</v>
      </c>
      <c r="F18" s="260">
        <v>0</v>
      </c>
      <c r="G18" s="261">
        <f t="shared" si="0"/>
        <v>39</v>
      </c>
      <c r="H18" s="260">
        <v>17</v>
      </c>
      <c r="I18" s="260">
        <v>18</v>
      </c>
      <c r="J18" s="260">
        <v>4</v>
      </c>
      <c r="K18" s="261">
        <f t="shared" si="1"/>
        <v>39</v>
      </c>
      <c r="L18" s="260">
        <v>0</v>
      </c>
      <c r="M18" s="260">
        <v>0</v>
      </c>
      <c r="N18" s="260">
        <v>0</v>
      </c>
      <c r="O18" s="260">
        <v>0</v>
      </c>
      <c r="P18" s="260">
        <v>0</v>
      </c>
    </row>
    <row r="19" spans="1:16" ht="36.75" thickBot="1" thickTop="1">
      <c r="A19" s="259">
        <v>5</v>
      </c>
      <c r="B19" s="260">
        <v>30</v>
      </c>
      <c r="C19" s="260">
        <v>28</v>
      </c>
      <c r="D19" s="260">
        <v>15</v>
      </c>
      <c r="E19" s="260">
        <v>15</v>
      </c>
      <c r="F19" s="260">
        <v>0</v>
      </c>
      <c r="G19" s="261">
        <f t="shared" si="0"/>
        <v>30</v>
      </c>
      <c r="H19" s="260">
        <v>11</v>
      </c>
      <c r="I19" s="260">
        <v>16</v>
      </c>
      <c r="J19" s="260">
        <v>1</v>
      </c>
      <c r="K19" s="261">
        <f t="shared" si="1"/>
        <v>28</v>
      </c>
      <c r="L19" s="260">
        <v>0</v>
      </c>
      <c r="M19" s="260">
        <v>0</v>
      </c>
      <c r="N19" s="260">
        <v>0</v>
      </c>
      <c r="O19" s="260">
        <v>0</v>
      </c>
      <c r="P19" s="260">
        <v>0</v>
      </c>
    </row>
    <row r="20" spans="1:16" ht="36.75" thickBot="1" thickTop="1">
      <c r="A20" s="259">
        <v>6</v>
      </c>
      <c r="B20" s="260">
        <v>9</v>
      </c>
      <c r="C20" s="260">
        <v>9</v>
      </c>
      <c r="D20" s="260">
        <v>1</v>
      </c>
      <c r="E20" s="260">
        <v>6</v>
      </c>
      <c r="F20" s="260">
        <v>2</v>
      </c>
      <c r="G20" s="261">
        <f t="shared" si="0"/>
        <v>9</v>
      </c>
      <c r="H20" s="260">
        <v>2</v>
      </c>
      <c r="I20" s="260">
        <v>2</v>
      </c>
      <c r="J20" s="260">
        <v>5</v>
      </c>
      <c r="K20" s="261">
        <f t="shared" si="1"/>
        <v>9</v>
      </c>
      <c r="L20" s="260">
        <v>0</v>
      </c>
      <c r="M20" s="260">
        <v>0</v>
      </c>
      <c r="N20" s="260">
        <v>0</v>
      </c>
      <c r="O20" s="260">
        <v>0</v>
      </c>
      <c r="P20" s="260">
        <v>0</v>
      </c>
    </row>
    <row r="21" spans="1:16" ht="36.75" thickBot="1" thickTop="1">
      <c r="A21" s="259">
        <v>7</v>
      </c>
      <c r="B21" s="260">
        <v>0</v>
      </c>
      <c r="C21" s="260">
        <v>0</v>
      </c>
      <c r="D21" s="260">
        <v>0</v>
      </c>
      <c r="E21" s="260">
        <v>0</v>
      </c>
      <c r="F21" s="260">
        <v>0</v>
      </c>
      <c r="G21" s="261">
        <f t="shared" si="0"/>
        <v>0</v>
      </c>
      <c r="H21" s="260">
        <v>0</v>
      </c>
      <c r="I21" s="260">
        <v>0</v>
      </c>
      <c r="J21" s="260">
        <v>0</v>
      </c>
      <c r="K21" s="261">
        <f t="shared" si="1"/>
        <v>0</v>
      </c>
      <c r="L21" s="260">
        <v>0</v>
      </c>
      <c r="M21" s="260">
        <v>0</v>
      </c>
      <c r="N21" s="260">
        <v>0</v>
      </c>
      <c r="O21" s="260">
        <v>0</v>
      </c>
      <c r="P21" s="260">
        <v>0</v>
      </c>
    </row>
    <row r="22" spans="1:16" ht="36.75" thickBot="1" thickTop="1">
      <c r="A22" s="259">
        <v>8</v>
      </c>
      <c r="B22" s="260">
        <v>4</v>
      </c>
      <c r="C22" s="260">
        <v>4</v>
      </c>
      <c r="D22" s="260">
        <v>2</v>
      </c>
      <c r="E22" s="260">
        <v>2</v>
      </c>
      <c r="F22" s="260">
        <v>0</v>
      </c>
      <c r="G22" s="261">
        <f t="shared" si="0"/>
        <v>4</v>
      </c>
      <c r="H22" s="260">
        <v>2</v>
      </c>
      <c r="I22" s="260">
        <v>1</v>
      </c>
      <c r="J22" s="260">
        <v>1</v>
      </c>
      <c r="K22" s="261">
        <f t="shared" si="1"/>
        <v>4</v>
      </c>
      <c r="L22" s="260">
        <v>0</v>
      </c>
      <c r="M22" s="260">
        <v>0</v>
      </c>
      <c r="N22" s="260">
        <v>0</v>
      </c>
      <c r="O22" s="260">
        <v>0</v>
      </c>
      <c r="P22" s="260">
        <v>0</v>
      </c>
    </row>
    <row r="23" spans="1:16" ht="36.75" thickBot="1" thickTop="1">
      <c r="A23" s="259">
        <v>9</v>
      </c>
      <c r="B23" s="260">
        <v>0</v>
      </c>
      <c r="C23" s="260">
        <v>0</v>
      </c>
      <c r="D23" s="260">
        <v>0</v>
      </c>
      <c r="E23" s="260">
        <v>0</v>
      </c>
      <c r="F23" s="260">
        <v>0</v>
      </c>
      <c r="G23" s="261">
        <f t="shared" si="0"/>
        <v>0</v>
      </c>
      <c r="H23" s="260">
        <v>0</v>
      </c>
      <c r="I23" s="260">
        <v>0</v>
      </c>
      <c r="J23" s="260">
        <v>0</v>
      </c>
      <c r="K23" s="261">
        <f t="shared" si="1"/>
        <v>0</v>
      </c>
      <c r="L23" s="260">
        <v>0</v>
      </c>
      <c r="M23" s="260">
        <v>0</v>
      </c>
      <c r="N23" s="260">
        <v>0</v>
      </c>
      <c r="O23" s="260">
        <v>0</v>
      </c>
      <c r="P23" s="260">
        <v>0</v>
      </c>
    </row>
    <row r="24" spans="1:16" ht="36.75" thickBot="1" thickTop="1">
      <c r="A24" s="259">
        <v>10</v>
      </c>
      <c r="B24" s="260">
        <v>17</v>
      </c>
      <c r="C24" s="260">
        <v>17</v>
      </c>
      <c r="D24" s="260">
        <v>15</v>
      </c>
      <c r="E24" s="260">
        <v>2</v>
      </c>
      <c r="F24" s="260">
        <v>0</v>
      </c>
      <c r="G24" s="261">
        <f t="shared" si="0"/>
        <v>17</v>
      </c>
      <c r="H24" s="260">
        <v>11</v>
      </c>
      <c r="I24" s="260">
        <v>6</v>
      </c>
      <c r="J24" s="260">
        <v>0</v>
      </c>
      <c r="K24" s="261">
        <f t="shared" si="1"/>
        <v>17</v>
      </c>
      <c r="L24" s="260">
        <v>0</v>
      </c>
      <c r="M24" s="260">
        <v>0</v>
      </c>
      <c r="N24" s="260">
        <v>0</v>
      </c>
      <c r="O24" s="260">
        <v>0</v>
      </c>
      <c r="P24" s="260">
        <v>0</v>
      </c>
    </row>
    <row r="25" spans="1:16" ht="46.5" thickBot="1" thickTop="1">
      <c r="A25" s="262" t="s">
        <v>221</v>
      </c>
      <c r="B25" s="263">
        <f aca="true" t="shared" si="2" ref="B25:K25">B15+B16+B17+B18+B19+B20+B21+B22+B23+B24</f>
        <v>144</v>
      </c>
      <c r="C25" s="263">
        <f t="shared" si="2"/>
        <v>140</v>
      </c>
      <c r="D25" s="263">
        <f t="shared" si="2"/>
        <v>81</v>
      </c>
      <c r="E25" s="263">
        <f t="shared" si="2"/>
        <v>61</v>
      </c>
      <c r="F25" s="263">
        <f t="shared" si="2"/>
        <v>2</v>
      </c>
      <c r="G25" s="263">
        <f t="shared" si="2"/>
        <v>144</v>
      </c>
      <c r="H25" s="263">
        <f t="shared" si="2"/>
        <v>69</v>
      </c>
      <c r="I25" s="263">
        <f t="shared" si="2"/>
        <v>60</v>
      </c>
      <c r="J25" s="263">
        <f t="shared" si="2"/>
        <v>11</v>
      </c>
      <c r="K25" s="263">
        <f t="shared" si="2"/>
        <v>140</v>
      </c>
      <c r="L25" s="263">
        <v>0</v>
      </c>
      <c r="M25" s="260">
        <v>0</v>
      </c>
      <c r="N25" s="260">
        <v>0</v>
      </c>
      <c r="O25" s="260">
        <v>0</v>
      </c>
      <c r="P25" s="260">
        <v>0</v>
      </c>
    </row>
    <row r="26" spans="1:16" ht="15.75" thickTop="1">
      <c r="A26" s="264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</row>
    <row r="27" spans="1:16" ht="15">
      <c r="A27" s="264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</row>
    <row r="28" spans="1:16" ht="33">
      <c r="A28" s="265"/>
      <c r="B28" s="266" t="s">
        <v>171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7" t="s">
        <v>227</v>
      </c>
      <c r="N28" s="265"/>
      <c r="O28" s="265"/>
      <c r="P28" s="265"/>
    </row>
    <row r="29" spans="1:16" ht="33">
      <c r="A29" s="265"/>
      <c r="B29" s="291">
        <v>42369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7" t="s">
        <v>140</v>
      </c>
      <c r="N29" s="265"/>
      <c r="O29" s="265"/>
      <c r="P29" s="265"/>
    </row>
  </sheetData>
  <sheetProtection/>
  <mergeCells count="26">
    <mergeCell ref="A7:A13"/>
    <mergeCell ref="B7:C8"/>
    <mergeCell ref="D7:G8"/>
    <mergeCell ref="H7:K8"/>
    <mergeCell ref="L7:L13"/>
    <mergeCell ref="A1:M1"/>
    <mergeCell ref="A2:M2"/>
    <mergeCell ref="A4:F4"/>
    <mergeCell ref="G4:P4"/>
    <mergeCell ref="O5:P5"/>
    <mergeCell ref="P9:P13"/>
    <mergeCell ref="M7:N8"/>
    <mergeCell ref="O7:P8"/>
    <mergeCell ref="B9:B13"/>
    <mergeCell ref="C9:C13"/>
    <mergeCell ref="D9:D13"/>
    <mergeCell ref="E9:E13"/>
    <mergeCell ref="F9:F13"/>
    <mergeCell ref="G9:G13"/>
    <mergeCell ref="H9:H13"/>
    <mergeCell ref="I9:I13"/>
    <mergeCell ref="J9:J13"/>
    <mergeCell ref="K9:K13"/>
    <mergeCell ref="M9:M13"/>
    <mergeCell ref="N9:N13"/>
    <mergeCell ref="O9:O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2011-04-05T07:06:27Z</cp:lastPrinted>
  <dcterms:created xsi:type="dcterms:W3CDTF">2006-09-16T00:00:00Z</dcterms:created>
  <dcterms:modified xsi:type="dcterms:W3CDTF">2016-07-05T09:52:47Z</dcterms:modified>
  <cp:category/>
  <cp:version/>
  <cp:contentType/>
  <cp:contentStatus/>
</cp:coreProperties>
</file>