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4" activeTab="0"/>
  </bookViews>
  <sheets>
    <sheet name="obr.P.2" sheetId="1" r:id="rId1"/>
    <sheet name="obr.P.4" sheetId="2" r:id="rId2"/>
    <sheet name="обр.5 veliki" sheetId="3" r:id="rId3"/>
    <sheet name="obr.P.5 " sheetId="4" r:id="rId4"/>
    <sheet name="obr.P.6" sheetId="5" r:id="rId5"/>
    <sheet name="obr.P.7" sheetId="6" r:id="rId6"/>
    <sheet name="obr.7 a" sheetId="7" r:id="rId7"/>
    <sheet name="obr.P.8" sheetId="8" r:id="rId8"/>
  </sheets>
  <externalReferences>
    <externalReference r:id="rId11"/>
    <externalReference r:id="rId12"/>
  </externalReferences>
  <definedNames>
    <definedName name="_xlnm.Print_Area" localSheetId="0">'obr.P.2'!$A$1:$V$46</definedName>
    <definedName name="_xlnm.Print_Area" localSheetId="1">'obr.P.4'!$A$1:$S$40</definedName>
    <definedName name="_xlnm.Print_Area" localSheetId="3">'obr.P.5 '!$A$1:$AE$418</definedName>
    <definedName name="_xlnm.Print_Area" localSheetId="4">'obr.P.6'!$A$1:$S$35</definedName>
    <definedName name="_xlnm.Print_Area" localSheetId="5">'obr.P.7'!$A$1:$T$53</definedName>
    <definedName name="_xlnm.Print_Area" localSheetId="7">'obr.P.8'!$A$1:$O$35</definedName>
  </definedNames>
  <calcPr fullCalcOnLoad="1"/>
</workbook>
</file>

<file path=xl/sharedStrings.xml><?xml version="1.0" encoding="utf-8"?>
<sst xmlns="http://schemas.openxmlformats.org/spreadsheetml/2006/main" count="872" uniqueCount="203">
  <si>
    <t>Број примљених предмета</t>
  </si>
  <si>
    <t>Број нерешених предмета</t>
  </si>
  <si>
    <t>Број донетих одлука</t>
  </si>
  <si>
    <t>Трајање поступка</t>
  </si>
  <si>
    <t>По захтевима – пријавама овлашћеног органа</t>
  </si>
  <si>
    <t>По захтевима-пријавама оштећених</t>
  </si>
  <si>
    <t>Свега</t>
  </si>
  <si>
    <t>Од тога у прекиду поступка</t>
  </si>
  <si>
    <t>Одбацивaње захтева</t>
  </si>
  <si>
    <t>Обуставе</t>
  </si>
  <si>
    <t>Осуђујуће пресуде</t>
  </si>
  <si>
    <t>Ослобађајуће пресуде</t>
  </si>
  <si>
    <t>Решено на други начин</t>
  </si>
  <si>
    <t>До 3 месеца</t>
  </si>
  <si>
    <t>Од 3 до 6 месеци</t>
  </si>
  <si>
    <t>Од 6 до 12 месеци</t>
  </si>
  <si>
    <t>Преко 12 месеци</t>
  </si>
  <si>
    <t>Од тога због застарелости гоњења</t>
  </si>
  <si>
    <t>ИЗВЕШТАЈ О ПРЕДМЕТИМА У ПРВОСТЕПЕНОМ ПОСТУПКУ</t>
  </si>
  <si>
    <t>Изречена новчана казна</t>
  </si>
  <si>
    <t>Изречена казна затвора</t>
  </si>
  <si>
    <t>Изречена казна затвора и новчана казна</t>
  </si>
  <si>
    <t>Изречене опомене</t>
  </si>
  <si>
    <t>Изречене васпитне мере</t>
  </si>
  <si>
    <t>Одузимање имовинске користи</t>
  </si>
  <si>
    <t>Обустава поступка</t>
  </si>
  <si>
    <t>Одбачај захтева</t>
  </si>
  <si>
    <t>Свега донетих одлука</t>
  </si>
  <si>
    <t>Због застарелости гоњења</t>
  </si>
  <si>
    <t>Из других разлога</t>
  </si>
  <si>
    <t>Из прекида</t>
  </si>
  <si>
    <t>Из правне помоћи</t>
  </si>
  <si>
    <t>Неизвршене наредбе</t>
  </si>
  <si>
    <t>Неодазивање подносиоца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</si>
  <si>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</si>
  <si>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</si>
  <si>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</si>
  <si>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</si>
  <si>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</si>
  <si>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 из претходног периода</t>
  </si>
  <si>
    <t>Примљено у рад</t>
  </si>
  <si>
    <t>УКУПНО У РАДУ</t>
  </si>
  <si>
    <t>Број донетих одлука о санкцији</t>
  </si>
  <si>
    <t>Број пресуда извршених пре правноснажности</t>
  </si>
  <si>
    <t>Пренето из претходног периода</t>
  </si>
  <si>
    <t>УКУПНО решено</t>
  </si>
  <si>
    <t>Број решених предмета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</si>
  <si>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</si>
  <si>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</si>
  <si>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</si>
  <si>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Сопствени</t>
  </si>
  <si>
    <t>Због застаре гоњења</t>
  </si>
  <si>
    <t>ПРЕКРШАЈНИ СУД У</t>
  </si>
  <si>
    <t>Шифра судије</t>
  </si>
  <si>
    <t>Име и презиме</t>
  </si>
  <si>
    <t>Изјављене жалбе</t>
  </si>
  <si>
    <t>УКУПНО РЕШЕНО</t>
  </si>
  <si>
    <t>К  в  а  л  и  т  е  т</t>
  </si>
  <si>
    <t>Укупно одлука</t>
  </si>
  <si>
    <t>Потврђено</t>
  </si>
  <si>
    <t>Укинуто</t>
  </si>
  <si>
    <t>Преиначено</t>
  </si>
  <si>
    <t>Обустава-застара гоњења</t>
  </si>
  <si>
    <t>Смањена</t>
  </si>
  <si>
    <t>Повећана</t>
  </si>
  <si>
    <t>Број</t>
  </si>
  <si>
    <t>Број извршених предмета</t>
  </si>
  <si>
    <t>Број неизвршених предмета</t>
  </si>
  <si>
    <t>Обустава због застарелости</t>
  </si>
  <si>
    <t>Извршење пресуда других судова</t>
  </si>
  <si>
    <t>Редовних сопствених</t>
  </si>
  <si>
    <t>По члану 291. ЗОП-а</t>
  </si>
  <si>
    <t>Других судова</t>
  </si>
  <si>
    <t>Примљено</t>
  </si>
  <si>
    <t>Име и презиме судије</t>
  </si>
  <si>
    <t>Замолнице за саслушање</t>
  </si>
  <si>
    <t>Замолнице за извршење других судова</t>
  </si>
  <si>
    <t>Удовољено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</si>
  <si>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
(3+4)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</si>
  <si>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 (2+5)</t>
    </r>
  </si>
  <si>
    <t>образац бр. 2</t>
  </si>
  <si>
    <t xml:space="preserve">у извештајном период </t>
  </si>
  <si>
    <t>ПОЖЕГИ</t>
  </si>
  <si>
    <t>В.Ф. ПРЕДСЕДНИКА</t>
  </si>
  <si>
    <t>БОЖИДАР ГАВРИЛОВИЋ</t>
  </si>
  <si>
    <t>Број осуђујућих пресуда извршених
 пре правноснажности</t>
  </si>
  <si>
    <t>Број нерешених предмета на 
почетку извештајног периода</t>
  </si>
  <si>
    <t>ПОЖЕГА</t>
  </si>
  <si>
    <t>КОСЈЕРИЋ</t>
  </si>
  <si>
    <t>АРИЉЕ</t>
  </si>
  <si>
    <t>ИВАЊИЦА</t>
  </si>
  <si>
    <t>Предраг Бешевић</t>
  </si>
  <si>
    <t>Мила Тодоровић</t>
  </si>
  <si>
    <t>Весна Костић</t>
  </si>
  <si>
    <t>В.Ф. Председника</t>
  </si>
  <si>
    <t>Прекршајно одељење</t>
  </si>
  <si>
    <t>И З В Е Ш Т А Ј
О ВРСТАМА ДОНЕТИХ ОДЛУКА У РЕШЕНИМ ПРЕДМЕТИМА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</si>
  <si>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</si>
  <si>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t>Изречене заштитне мере уз  
изречену казну</t>
  </si>
  <si>
    <t>Изречене заштитне мере без 
изречене казне</t>
  </si>
  <si>
    <t>образац П 5</t>
  </si>
  <si>
    <t>образац П. 4</t>
  </si>
  <si>
    <t>образац П. 2</t>
  </si>
  <si>
    <t>ПРЕКРШАЈНИ СУД У ПОЖЕГИ</t>
  </si>
  <si>
    <t>Судија</t>
  </si>
  <si>
    <t>шифра судије</t>
  </si>
  <si>
    <t>одељење у</t>
  </si>
  <si>
    <t>ЗА СВЕ СУДИЈЕ ПРЕКШАЈНОГ СУДА У ПОЖЕГИ</t>
  </si>
  <si>
    <t>1,2,3,4,5,6,7,8,9,10</t>
  </si>
  <si>
    <t>КОСЈЕРИЋУ</t>
  </si>
  <si>
    <t>ВЕСНА КОСТИЋ</t>
  </si>
  <si>
    <t>АРИЉУ</t>
  </si>
  <si>
    <t>ДРАГА ИЛИНЧИЋ</t>
  </si>
  <si>
    <t>МИЛА ТОДОРОВИЋ</t>
  </si>
  <si>
    <t>ИВАЊИЦИ</t>
  </si>
  <si>
    <t>ПРЕДРАГ БЕШЕВИЋ</t>
  </si>
  <si>
    <t>ДРАГОВАН ЈЕКИЋ</t>
  </si>
  <si>
    <t>Божидар Гавриловић</t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</si>
  <si>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</si>
  <si>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образац П.6</t>
  </si>
  <si>
    <t xml:space="preserve">у извештајном периоду </t>
  </si>
  <si>
    <t>Драга Илинчић</t>
  </si>
  <si>
    <t>Драгован Јекић</t>
  </si>
  <si>
    <t>ИЗВЕШТАЈ О КВАЛИТЕТУ СУДИЈА</t>
  </si>
  <si>
    <t xml:space="preserve">Пренето из претходног
 периода </t>
  </si>
  <si>
    <r>
      <rPr>
        <b/>
        <sz val="12"/>
        <color indexed="8"/>
        <rFont val="Arial"/>
        <family val="2"/>
      </rPr>
      <t>УКУПНО У РАДУ</t>
    </r>
    <r>
      <rPr>
        <sz val="12"/>
        <color indexed="8"/>
        <rFont val="Arial"/>
        <family val="2"/>
      </rPr>
      <t xml:space="preserve">
(3+6+9)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</si>
  <si>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(1+2)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</si>
  <si>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(4+5)</t>
    </r>
  </si>
  <si>
    <r>
      <rPr>
        <b/>
        <sz val="12"/>
        <color indexed="8"/>
        <rFont val="Arial"/>
        <family val="2"/>
      </rPr>
      <t xml:space="preserve">УКУПНО </t>
    </r>
    <r>
      <rPr>
        <sz val="12"/>
        <color indexed="8"/>
        <rFont val="Arial"/>
        <family val="2"/>
      </rPr>
      <t>У РАДУ
(7+8)</t>
    </r>
  </si>
  <si>
    <t>И З В Е Ш Т А Ј
о предметима извршења</t>
  </si>
  <si>
    <t>у извештајном периоду</t>
  </si>
  <si>
    <t>образац П.7.</t>
  </si>
  <si>
    <t>ОДЕЉЕЊЕ У</t>
  </si>
  <si>
    <t>И З В Е Ш Т А Ј
О ПРЕДМЕТИМА ПРАВНЕ ПОМОЋИ</t>
  </si>
  <si>
    <t>образац П.8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</si>
  <si>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</si>
  <si>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</si>
  <si>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И З В Е Ш Т А Ј
О БРОЈУ И НАЧИНУ РЕШАВАЊА ПРЕДМЕТА ПО СУДИЈАМА</t>
  </si>
  <si>
    <t xml:space="preserve">% </t>
  </si>
  <si>
    <t>Горан Ристић</t>
  </si>
  <si>
    <t>Горица Весовић</t>
  </si>
  <si>
    <t>Неизвршење наредбе</t>
  </si>
  <si>
    <t>ГОРАН РИСТИЋ</t>
  </si>
  <si>
    <r>
      <t xml:space="preserve">И ОДЕЉЕЊЕ У </t>
    </r>
    <r>
      <rPr>
        <b/>
        <sz val="14"/>
        <color indexed="8"/>
        <rFont val="Arial"/>
        <family val="2"/>
      </rPr>
      <t>АРИЉУ</t>
    </r>
  </si>
  <si>
    <t>Укупно донетих одлука
(13+14+15)</t>
  </si>
  <si>
    <r>
      <rPr>
        <b/>
        <sz val="12"/>
        <color indexed="8"/>
        <rFont val="Arial"/>
        <family val="2"/>
      </rPr>
      <t>Свега</t>
    </r>
    <r>
      <rPr>
        <sz val="12"/>
        <color indexed="8"/>
        <rFont val="Arial"/>
        <family val="2"/>
      </rPr>
      <t xml:space="preserve">
(6-7)</t>
    </r>
  </si>
  <si>
    <t>УКУПНО ИЗВРШЕНО
(11+12+13)</t>
  </si>
  <si>
    <t>УКУПНО НЕИЗВРШЕНО
(15+16+17)</t>
  </si>
  <si>
    <t xml:space="preserve">Ажурност % 
</t>
  </si>
  <si>
    <t xml:space="preserve">Ажурност %
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</si>
  <si>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(3+4)</t>
    </r>
  </si>
  <si>
    <t>Неудовољено
(5-6)</t>
  </si>
  <si>
    <t>УКУПНО НЕРЕШЕНО
(5-6)</t>
  </si>
  <si>
    <t>УКУПНО РЕШЕНИХ СА ПРЕРАЧУНОМ
((24+(25/3))</t>
  </si>
  <si>
    <r>
      <t xml:space="preserve">УКУПНО У РАДУ
</t>
    </r>
    <r>
      <rPr>
        <sz val="12"/>
        <color indexed="8"/>
        <rFont val="Arial"/>
        <family val="2"/>
      </rPr>
      <t>(1+2)</t>
    </r>
  </si>
  <si>
    <r>
      <t xml:space="preserve">УКУПНО НЕРЕШЕНИХ
</t>
    </r>
    <r>
      <rPr>
        <sz val="12"/>
        <color indexed="8"/>
        <rFont val="Arial"/>
        <family val="2"/>
      </rPr>
      <t>(3-4)</t>
    </r>
  </si>
  <si>
    <r>
      <rPr>
        <b/>
        <sz val="14"/>
        <color indexed="8"/>
        <rFont val="Arial"/>
        <family val="2"/>
      </rPr>
      <t>Свега</t>
    </r>
    <r>
      <rPr>
        <sz val="14"/>
        <color indexed="8"/>
        <rFont val="Arial"/>
        <family val="2"/>
      </rPr>
      <t xml:space="preserve"> обустава
</t>
    </r>
    <r>
      <rPr>
        <sz val="12"/>
        <color indexed="8"/>
        <rFont val="Arial"/>
        <family val="2"/>
      </rPr>
      <t>(9+14)</t>
    </r>
  </si>
  <si>
    <r>
      <t xml:space="preserve">Свега застара
</t>
    </r>
    <r>
      <rPr>
        <sz val="12"/>
        <color indexed="8"/>
        <rFont val="Arial"/>
        <family val="2"/>
      </rPr>
      <t>(10+11+12+13)</t>
    </r>
  </si>
  <si>
    <r>
      <rPr>
        <b/>
        <sz val="14"/>
        <color indexed="8"/>
        <rFont val="Arial"/>
        <family val="2"/>
      </rPr>
      <t>Укупно</t>
    </r>
    <r>
      <rPr>
        <sz val="14"/>
        <color indexed="8"/>
        <rFont val="Arial"/>
        <family val="2"/>
      </rPr>
      <t xml:space="preserve"> донетих одлука
</t>
    </r>
    <r>
      <rPr>
        <sz val="12"/>
        <color indexed="8"/>
        <rFont val="Arial"/>
        <family val="2"/>
      </rPr>
      <t>(15+16+17)</t>
    </r>
  </si>
  <si>
    <r>
      <t xml:space="preserve">УКУПНО  у раду
</t>
    </r>
    <r>
      <rPr>
        <sz val="12"/>
        <color indexed="8"/>
        <rFont val="Arial"/>
        <family val="2"/>
      </rPr>
      <t>(20+21)</t>
    </r>
  </si>
  <si>
    <r>
      <t xml:space="preserve">Укупно решених
</t>
    </r>
    <r>
      <rPr>
        <sz val="12"/>
        <color indexed="8"/>
        <rFont val="Arial"/>
        <family val="2"/>
      </rPr>
      <t>(24+25)</t>
    </r>
  </si>
  <si>
    <r>
      <t xml:space="preserve">УКУПНО НЕРЕШЕНИХ
</t>
    </r>
    <r>
      <rPr>
        <sz val="12"/>
        <color indexed="8"/>
        <rFont val="Arial"/>
        <family val="2"/>
      </rPr>
      <t>(22-23)</t>
    </r>
  </si>
  <si>
    <t xml:space="preserve"> Свега обустава
(10+15)</t>
  </si>
  <si>
    <t>Свега застара
(11+12+13+14)</t>
  </si>
  <si>
    <t>Прекршајни суд</t>
  </si>
  <si>
    <t>ГОРИЦА ВЕСОВИЋ</t>
  </si>
  <si>
    <t>СЛОБОДАНКА ИЛИЋ</t>
  </si>
  <si>
    <t>БРАНКА АНТОВИЋ</t>
  </si>
  <si>
    <t>Слободанка Илић</t>
  </si>
  <si>
    <t>Бранка Антовић</t>
  </si>
  <si>
    <r>
      <t xml:space="preserve">УКУПНО РЕШЕНИХ 
</t>
    </r>
    <r>
      <rPr>
        <sz val="12"/>
        <color indexed="8"/>
        <rFont val="Arial"/>
        <family val="2"/>
      </rPr>
      <t>(7+8+18)</t>
    </r>
  </si>
  <si>
    <t>У Пожеги</t>
  </si>
  <si>
    <t>Укупан број решених предмета
(10+11+16)</t>
  </si>
  <si>
    <t>Редовних сопствених
(3-11)</t>
  </si>
  <si>
    <t>По члану 291. ЗОП-а
(6-12)</t>
  </si>
  <si>
    <t>Других судова
(9-13)</t>
  </si>
  <si>
    <t>ШИФРА СУДИЈЕ</t>
  </si>
  <si>
    <t>СУДИЈА</t>
  </si>
  <si>
    <t>УКУПНО:</t>
  </si>
  <si>
    <t>Горица
Весовић</t>
  </si>
  <si>
    <t>Слободанка 
Илић</t>
  </si>
  <si>
    <t>Горан
Ристић</t>
  </si>
  <si>
    <t>Бранка
Антовић</t>
  </si>
  <si>
    <t>Весна
Костић</t>
  </si>
  <si>
    <t>Драга
Илинчић</t>
  </si>
  <si>
    <t>Мила
Тодоровић</t>
  </si>
  <si>
    <t>Предраг
Бешевић</t>
  </si>
  <si>
    <t>Драгован
Јекић</t>
  </si>
  <si>
    <t>од</t>
  </si>
  <si>
    <t>до</t>
  </si>
  <si>
    <t>(ПО СУДИЈАМА)</t>
  </si>
  <si>
    <t>у ивештајном периоду</t>
  </si>
  <si>
    <r>
      <t>Укупно</t>
    </r>
    <r>
      <rPr>
        <sz val="12"/>
        <color indexed="8"/>
        <rFont val="Arial"/>
        <family val="2"/>
      </rPr>
      <t xml:space="preserve"> у раду</t>
    </r>
  </si>
  <si>
    <t xml:space="preserve">Неудовољено
</t>
  </si>
  <si>
    <t>Образац П7а</t>
  </si>
  <si>
    <t>Прекршајни суд  у Пожеги</t>
  </si>
  <si>
    <t>Укупно у раду</t>
  </si>
  <si>
    <t>Извршено</t>
  </si>
  <si>
    <t>Остало неизвршено</t>
  </si>
  <si>
    <t xml:space="preserve">Извештај о извршењу прекршајних налога - ИПР 3 </t>
  </si>
  <si>
    <t>ПРЕДСЕДНИК</t>
  </si>
  <si>
    <t>31.12.2016 године</t>
  </si>
  <si>
    <t>01.01.2016 године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</si>
</sst>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_D_i_n_."/>
    <numFmt numFmtId="165" formatCode="d/m/yy;@"/>
    <numFmt numFmtId="166" formatCode="dd/mm/yyyy;@"/>
    <numFmt numFmtId="167" formatCode="h:mm:ss;@"/>
    <numFmt numFmtId="168" formatCode="[$-C1A]d/\ mmmm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/>
      <top style="double"/>
      <bottom style="thick"/>
    </border>
    <border>
      <left style="thick"/>
      <right style="thick"/>
      <top style="double"/>
      <bottom style="thick"/>
    </border>
    <border>
      <left/>
      <right style="double"/>
      <top style="double"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/>
      <top/>
      <bottom style="medium"/>
    </border>
    <border diagonalUp="1">
      <left style="thick"/>
      <right style="medium"/>
      <top/>
      <bottom style="medium"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thick"/>
      <top/>
      <bottom style="medium"/>
      <diagonal style="thin"/>
    </border>
    <border diagonalUp="1">
      <left style="thick"/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ck"/>
      <top style="medium"/>
      <bottom style="medium"/>
      <diagonal style="thin"/>
    </border>
    <border diagonalUp="1">
      <left style="thick"/>
      <right style="medium"/>
      <top style="medium"/>
      <bottom style="thick"/>
      <diagonal style="thin"/>
    </border>
    <border diagonalUp="1">
      <left style="medium"/>
      <right style="medium"/>
      <top style="medium"/>
      <bottom style="thick"/>
      <diagonal style="thin"/>
    </border>
    <border diagonalUp="1">
      <left style="medium"/>
      <right style="thick"/>
      <top style="medium"/>
      <bottom style="thick"/>
      <diagonal style="thin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medium"/>
      <right style="thick"/>
      <top/>
      <bottom style="thick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thick"/>
      <right style="medium"/>
      <top/>
      <bottom style="medium">
        <color indexed="8"/>
      </bottom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medium">
        <color indexed="8"/>
      </bottom>
    </border>
    <border>
      <left/>
      <right style="thick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ck"/>
      <top style="medium">
        <color indexed="8"/>
      </top>
      <bottom/>
    </border>
    <border>
      <left style="medium"/>
      <right style="thick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wrapText="1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wrapText="1"/>
      <protection hidden="1"/>
    </xf>
    <xf numFmtId="1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8" fontId="4" fillId="0" borderId="0" xfId="0" applyNumberFormat="1" applyFont="1" applyAlignment="1" applyProtection="1">
      <alignment/>
      <protection hidden="1"/>
    </xf>
    <xf numFmtId="167" fontId="2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 wrapText="1"/>
      <protection hidden="1"/>
    </xf>
    <xf numFmtId="0" fontId="5" fillId="33" borderId="34" xfId="0" applyFont="1" applyFill="1" applyBorder="1" applyAlignment="1" applyProtection="1">
      <alignment horizontal="center" vertical="center" wrapText="1"/>
      <protection hidden="1"/>
    </xf>
    <xf numFmtId="0" fontId="5" fillId="33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textRotation="90"/>
      <protection hidden="1"/>
    </xf>
    <xf numFmtId="0" fontId="6" fillId="0" borderId="36" xfId="0" applyFont="1" applyBorder="1" applyAlignment="1" applyProtection="1">
      <alignment horizontal="center" textRotation="90"/>
      <protection hidden="1"/>
    </xf>
    <xf numFmtId="0" fontId="3" fillId="0" borderId="36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12" fillId="33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vertical="center" textRotation="90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12" fillId="33" borderId="13" xfId="0" applyFont="1" applyFill="1" applyBorder="1" applyAlignment="1" applyProtection="1">
      <alignment horizontal="center" wrapText="1"/>
      <protection hidden="1"/>
    </xf>
    <xf numFmtId="0" fontId="13" fillId="33" borderId="13" xfId="0" applyFont="1" applyFill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vertical="center" textRotation="90"/>
      <protection hidden="1"/>
    </xf>
    <xf numFmtId="0" fontId="3" fillId="0" borderId="15" xfId="0" applyFont="1" applyBorder="1" applyAlignment="1" applyProtection="1">
      <alignment horizontal="center" textRotation="90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 locked="0"/>
    </xf>
    <xf numFmtId="0" fontId="4" fillId="34" borderId="37" xfId="0" applyFont="1" applyFill="1" applyBorder="1" applyAlignment="1" applyProtection="1">
      <alignment horizontal="center" vertical="center"/>
      <protection hidden="1"/>
    </xf>
    <xf numFmtId="0" fontId="3" fillId="34" borderId="37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1" fontId="4" fillId="34" borderId="18" xfId="0" applyNumberFormat="1" applyFont="1" applyFill="1" applyBorder="1" applyAlignment="1" applyProtection="1">
      <alignment horizontal="center" vertical="center"/>
      <protection hidden="1"/>
    </xf>
    <xf numFmtId="10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0" fontId="4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center" vertical="distributed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0" fontId="2" fillId="34" borderId="3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left" vertical="center"/>
      <protection hidden="1"/>
    </xf>
    <xf numFmtId="0" fontId="2" fillId="34" borderId="40" xfId="0" applyFont="1" applyFill="1" applyBorder="1" applyAlignment="1" applyProtection="1">
      <alignment horizontal="center" vertical="center"/>
      <protection hidden="1"/>
    </xf>
    <xf numFmtId="0" fontId="2" fillId="34" borderId="4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9" fontId="2" fillId="0" borderId="40" xfId="0" applyNumberFormat="1" applyFont="1" applyFill="1" applyBorder="1" applyAlignment="1" applyProtection="1">
      <alignment horizontal="center" vertical="center"/>
      <protection hidden="1"/>
    </xf>
    <xf numFmtId="10" fontId="2" fillId="0" borderId="40" xfId="0" applyNumberFormat="1" applyFont="1" applyFill="1" applyBorder="1" applyAlignment="1" applyProtection="1">
      <alignment horizontal="center" vertical="center"/>
      <protection hidden="1"/>
    </xf>
    <xf numFmtId="9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left" vertical="center"/>
      <protection hidden="1"/>
    </xf>
    <xf numFmtId="0" fontId="2" fillId="34" borderId="33" xfId="0" applyFont="1" applyFill="1" applyBorder="1" applyAlignment="1" applyProtection="1">
      <alignment horizontal="center" vertical="center"/>
      <protection hidden="1"/>
    </xf>
    <xf numFmtId="0" fontId="2" fillId="34" borderId="33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9" fontId="2" fillId="0" borderId="33" xfId="0" applyNumberFormat="1" applyFont="1" applyFill="1" applyBorder="1" applyAlignment="1" applyProtection="1">
      <alignment horizontal="center" vertical="center"/>
      <protection hidden="1"/>
    </xf>
    <xf numFmtId="10" fontId="2" fillId="0" borderId="33" xfId="0" applyNumberFormat="1" applyFont="1" applyFill="1" applyBorder="1" applyAlignment="1" applyProtection="1">
      <alignment horizontal="center" vertical="center"/>
      <protection hidden="1"/>
    </xf>
    <xf numFmtId="9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2" xfId="0" applyFont="1" applyFill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wrapText="1"/>
      <protection hidden="1"/>
    </xf>
    <xf numFmtId="0" fontId="14" fillId="33" borderId="3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38" xfId="0" applyFont="1" applyBorder="1" applyAlignment="1" applyProtection="1">
      <alignment horizontal="center" vertical="center"/>
      <protection hidden="1" locked="0"/>
    </xf>
    <xf numFmtId="168" fontId="4" fillId="0" borderId="0" xfId="0" applyNumberFormat="1" applyFont="1" applyFill="1" applyAlignment="1" applyProtection="1">
      <alignment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 textRotation="90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2" fontId="4" fillId="34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58" xfId="0" applyNumberFormat="1" applyFont="1" applyFill="1" applyBorder="1" applyAlignment="1" applyProtection="1">
      <alignment horizontal="center" vertical="center"/>
      <protection/>
    </xf>
    <xf numFmtId="2" fontId="2" fillId="0" borderId="58" xfId="0" applyNumberFormat="1" applyFont="1" applyFill="1" applyBorder="1" applyAlignment="1" applyProtection="1">
      <alignment horizontal="center" vertical="center"/>
      <protection hidden="1"/>
    </xf>
    <xf numFmtId="2" fontId="2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35" borderId="37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3" fillId="35" borderId="38" xfId="0" applyFont="1" applyFill="1" applyBorder="1" applyAlignment="1" applyProtection="1">
      <alignment horizontal="center" vertical="center"/>
      <protection hidden="1" locked="0"/>
    </xf>
    <xf numFmtId="0" fontId="2" fillId="35" borderId="37" xfId="0" applyFont="1" applyFill="1" applyBorder="1" applyAlignment="1" applyProtection="1">
      <alignment horizontal="center" vertical="center"/>
      <protection hidden="1" locked="0"/>
    </xf>
    <xf numFmtId="0" fontId="2" fillId="35" borderId="60" xfId="0" applyFont="1" applyFill="1" applyBorder="1" applyAlignment="1" applyProtection="1">
      <alignment horizontal="center" vertical="center"/>
      <protection hidden="1" locked="0"/>
    </xf>
    <xf numFmtId="0" fontId="2" fillId="35" borderId="60" xfId="0" applyFont="1" applyFill="1" applyBorder="1" applyAlignment="1" applyProtection="1">
      <alignment horizontal="center" vertical="center"/>
      <protection hidden="1" locked="0"/>
    </xf>
    <xf numFmtId="0" fontId="3" fillId="35" borderId="37" xfId="0" applyFont="1" applyFill="1" applyBorder="1" applyAlignment="1" applyProtection="1">
      <alignment horizontal="center" vertical="center"/>
      <protection hidden="1" locked="0"/>
    </xf>
    <xf numFmtId="0" fontId="3" fillId="35" borderId="60" xfId="0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4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40" xfId="0" applyFont="1" applyFill="1" applyBorder="1" applyAlignment="1" applyProtection="1">
      <alignment horizontal="center" vertical="center"/>
      <protection hidden="1" locked="0"/>
    </xf>
    <xf numFmtId="0" fontId="2" fillId="35" borderId="40" xfId="0" applyFont="1" applyFill="1" applyBorder="1" applyAlignment="1" applyProtection="1">
      <alignment horizontal="center" vertical="center"/>
      <protection hidden="1" locked="0"/>
    </xf>
    <xf numFmtId="0" fontId="2" fillId="35" borderId="33" xfId="0" applyFont="1" applyFill="1" applyBorder="1" applyAlignment="1" applyProtection="1">
      <alignment horizontal="center" vertical="center"/>
      <protection hidden="1" locked="0"/>
    </xf>
    <xf numFmtId="0" fontId="2" fillId="35" borderId="68" xfId="0" applyFont="1" applyFill="1" applyBorder="1" applyAlignment="1" applyProtection="1">
      <alignment horizontal="center" vertical="center"/>
      <protection hidden="1" locked="0"/>
    </xf>
    <xf numFmtId="0" fontId="2" fillId="35" borderId="68" xfId="0" applyFont="1" applyFill="1" applyBorder="1" applyAlignment="1" applyProtection="1">
      <alignment horizontal="center" vertical="center"/>
      <protection hidden="1" locked="0"/>
    </xf>
    <xf numFmtId="0" fontId="2" fillId="35" borderId="34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64" xfId="0" applyFont="1" applyFill="1" applyBorder="1" applyAlignment="1" applyProtection="1">
      <alignment horizontal="center" vertical="center" textRotation="90" wrapText="1"/>
      <protection hidden="1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6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textRotation="90" wrapText="1"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2" fillId="33" borderId="44" xfId="0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3" borderId="70" xfId="0" applyFont="1" applyFill="1" applyBorder="1" applyAlignment="1" applyProtection="1">
      <alignment horizontal="center" vertical="center" wrapText="1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2" fillId="33" borderId="72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0" fontId="2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2" fillId="0" borderId="43" xfId="0" applyFont="1" applyFill="1" applyBorder="1" applyAlignment="1" applyProtection="1">
      <alignment horizontal="center" vertical="center" textRotation="90" wrapText="1"/>
      <protection hidden="1"/>
    </xf>
    <xf numFmtId="0" fontId="2" fillId="0" borderId="64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43" xfId="0" applyFont="1" applyFill="1" applyBorder="1" applyAlignment="1" applyProtection="1">
      <alignment horizontal="center" vertical="center" textRotation="90" wrapText="1"/>
      <protection hidden="1"/>
    </xf>
    <xf numFmtId="0" fontId="4" fillId="0" borderId="73" xfId="0" applyFont="1" applyFill="1" applyBorder="1" applyAlignment="1" applyProtection="1">
      <alignment horizontal="center" vertical="center"/>
      <protection hidden="1"/>
    </xf>
    <xf numFmtId="0" fontId="2" fillId="0" borderId="74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72" xfId="0" applyFont="1" applyFill="1" applyBorder="1" applyAlignment="1" applyProtection="1">
      <alignment horizontal="center" vertical="center" textRotation="90" wrapText="1"/>
      <protection hidden="1"/>
    </xf>
    <xf numFmtId="0" fontId="8" fillId="0" borderId="43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8" fillId="0" borderId="64" xfId="0" applyFont="1" applyFill="1" applyBorder="1" applyAlignment="1" applyProtection="1">
      <alignment horizontal="center" vertical="center" textRotation="90" wrapText="1"/>
      <protection hidden="1"/>
    </xf>
    <xf numFmtId="0" fontId="4" fillId="0" borderId="64" xfId="0" applyFont="1" applyFill="1" applyBorder="1" applyAlignment="1" applyProtection="1">
      <alignment horizontal="center" vertical="center" textRotation="90" wrapText="1"/>
      <protection hidden="1"/>
    </xf>
    <xf numFmtId="0" fontId="4" fillId="0" borderId="75" xfId="0" applyFont="1" applyFill="1" applyBorder="1" applyAlignment="1" applyProtection="1">
      <alignment horizontal="center" vertical="center" textRotation="90" wrapText="1"/>
      <protection hidden="1"/>
    </xf>
    <xf numFmtId="0" fontId="4" fillId="0" borderId="76" xfId="0" applyFont="1" applyFill="1" applyBorder="1" applyAlignment="1" applyProtection="1">
      <alignment horizontal="center" vertical="center" textRotation="90" wrapText="1"/>
      <protection hidden="1"/>
    </xf>
    <xf numFmtId="0" fontId="4" fillId="0" borderId="48" xfId="0" applyFont="1" applyFill="1" applyBorder="1" applyAlignment="1" applyProtection="1">
      <alignment horizontal="center" vertical="center" textRotation="90" wrapText="1"/>
      <protection hidden="1"/>
    </xf>
    <xf numFmtId="0" fontId="8" fillId="0" borderId="77" xfId="0" applyFont="1" applyFill="1" applyBorder="1" applyAlignment="1" applyProtection="1">
      <alignment horizontal="center" vertical="center" textRotation="90" wrapText="1"/>
      <protection hidden="1"/>
    </xf>
    <xf numFmtId="0" fontId="8" fillId="0" borderId="78" xfId="0" applyFont="1" applyFill="1" applyBorder="1" applyAlignment="1" applyProtection="1">
      <alignment horizontal="center" vertical="center" textRotation="90" wrapText="1"/>
      <protection hidden="1"/>
    </xf>
    <xf numFmtId="0" fontId="8" fillId="0" borderId="79" xfId="0" applyFont="1" applyFill="1" applyBorder="1" applyAlignment="1" applyProtection="1">
      <alignment horizontal="center" vertical="center" textRotation="90" wrapText="1"/>
      <protection hidden="1"/>
    </xf>
    <xf numFmtId="0" fontId="8" fillId="0" borderId="46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47" xfId="0" applyFont="1" applyFill="1" applyBorder="1" applyAlignment="1" applyProtection="1">
      <alignment horizontal="center" vertical="center" textRotation="90" wrapText="1"/>
      <protection hidden="1"/>
    </xf>
    <xf numFmtId="0" fontId="2" fillId="0" borderId="80" xfId="0" applyFont="1" applyFill="1" applyBorder="1" applyAlignment="1" applyProtection="1">
      <alignment horizontal="center" vertical="center" textRotation="90"/>
      <protection hidden="1"/>
    </xf>
    <xf numFmtId="0" fontId="2" fillId="0" borderId="14" xfId="0" applyFont="1" applyFill="1" applyBorder="1" applyAlignment="1" applyProtection="1">
      <alignment horizontal="center" vertical="center" textRotation="90"/>
      <protection hidden="1"/>
    </xf>
    <xf numFmtId="0" fontId="2" fillId="0" borderId="47" xfId="0" applyFont="1" applyFill="1" applyBorder="1" applyAlignment="1" applyProtection="1">
      <alignment horizontal="center" vertical="center" textRotation="90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2" fillId="0" borderId="82" xfId="0" applyFont="1" applyFill="1" applyBorder="1" applyAlignment="1" applyProtection="1">
      <alignment horizontal="center"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71" xfId="0" applyFont="1" applyFill="1" applyBorder="1" applyAlignment="1" applyProtection="1">
      <alignment horizontal="center" vertical="center" wrapText="1"/>
      <protection hidden="1"/>
    </xf>
    <xf numFmtId="0" fontId="8" fillId="0" borderId="75" xfId="0" applyFont="1" applyFill="1" applyBorder="1" applyAlignment="1" applyProtection="1">
      <alignment horizontal="center" vertical="center" textRotation="90" wrapText="1"/>
      <protection hidden="1"/>
    </xf>
    <xf numFmtId="0" fontId="8" fillId="0" borderId="48" xfId="0" applyFont="1" applyFill="1" applyBorder="1" applyAlignment="1" applyProtection="1">
      <alignment horizontal="center" vertical="center" textRotation="90" wrapText="1"/>
      <protection hidden="1"/>
    </xf>
    <xf numFmtId="0" fontId="8" fillId="0" borderId="75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textRotation="90" wrapText="1"/>
      <protection hidden="1"/>
    </xf>
    <xf numFmtId="0" fontId="2" fillId="0" borderId="64" xfId="0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84" xfId="0" applyFont="1" applyFill="1" applyBorder="1" applyAlignment="1" applyProtection="1">
      <alignment horizontal="center" vertical="center" textRotation="90" wrapText="1"/>
      <protection hidden="1"/>
    </xf>
    <xf numFmtId="0" fontId="4" fillId="0" borderId="85" xfId="0" applyFont="1" applyFill="1" applyBorder="1" applyAlignment="1" applyProtection="1">
      <alignment horizontal="center" vertical="center" textRotation="90" wrapText="1"/>
      <protection hidden="1"/>
    </xf>
    <xf numFmtId="0" fontId="4" fillId="0" borderId="86" xfId="0" applyFont="1" applyFill="1" applyBorder="1" applyAlignment="1" applyProtection="1">
      <alignment horizontal="center" vertical="center" textRotation="90" wrapText="1"/>
      <protection hidden="1"/>
    </xf>
    <xf numFmtId="0" fontId="8" fillId="0" borderId="87" xfId="0" applyFont="1" applyFill="1" applyBorder="1" applyAlignment="1" applyProtection="1">
      <alignment horizontal="center" vertical="center" wrapText="1"/>
      <protection hidden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88" xfId="0" applyFont="1" applyFill="1" applyBorder="1" applyAlignment="1" applyProtection="1">
      <alignment horizontal="center" vertical="center" wrapText="1"/>
      <protection hidden="1"/>
    </xf>
    <xf numFmtId="0" fontId="8" fillId="0" borderId="73" xfId="0" applyFont="1" applyFill="1" applyBorder="1" applyAlignment="1" applyProtection="1">
      <alignment horizontal="center" vertical="center" wrapText="1"/>
      <protection hidden="1"/>
    </xf>
    <xf numFmtId="0" fontId="8" fillId="0" borderId="74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textRotation="90" wrapText="1"/>
      <protection/>
    </xf>
    <xf numFmtId="0" fontId="8" fillId="0" borderId="48" xfId="0" applyFont="1" applyFill="1" applyBorder="1" applyAlignment="1" applyProtection="1">
      <alignment horizontal="center" vertical="center" textRotation="90" wrapText="1"/>
      <protection/>
    </xf>
    <xf numFmtId="0" fontId="8" fillId="0" borderId="43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64" xfId="0" applyFont="1" applyFill="1" applyBorder="1" applyAlignment="1" applyProtection="1">
      <alignment horizontal="center" vertical="center" textRotation="90" wrapText="1"/>
      <protection/>
    </xf>
    <xf numFmtId="0" fontId="4" fillId="0" borderId="43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64" xfId="0" applyFont="1" applyFill="1" applyBorder="1" applyAlignment="1" applyProtection="1">
      <alignment horizontal="center" vertical="center" textRotation="90" wrapText="1"/>
      <protection/>
    </xf>
    <xf numFmtId="0" fontId="4" fillId="0" borderId="75" xfId="0" applyFont="1" applyFill="1" applyBorder="1" applyAlignment="1" applyProtection="1">
      <alignment horizontal="center" vertical="center" textRotation="90" wrapText="1"/>
      <protection/>
    </xf>
    <xf numFmtId="0" fontId="4" fillId="0" borderId="76" xfId="0" applyFont="1" applyFill="1" applyBorder="1" applyAlignment="1" applyProtection="1">
      <alignment horizontal="center" vertical="center" textRotation="90" wrapText="1"/>
      <protection/>
    </xf>
    <xf numFmtId="0" fontId="4" fillId="0" borderId="48" xfId="0" applyFont="1" applyFill="1" applyBorder="1" applyAlignment="1" applyProtection="1">
      <alignment horizontal="center" vertical="center" textRotation="90" wrapText="1"/>
      <protection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47" xfId="0" applyFont="1" applyFill="1" applyBorder="1" applyAlignment="1" applyProtection="1">
      <alignment horizontal="center" vertical="center" textRotation="90" wrapText="1"/>
      <protection/>
    </xf>
    <xf numFmtId="0" fontId="4" fillId="0" borderId="72" xfId="0" applyFont="1" applyFill="1" applyBorder="1" applyAlignment="1" applyProtection="1">
      <alignment horizontal="center" vertical="center" textRotation="90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textRotation="90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84" xfId="0" applyFont="1" applyFill="1" applyBorder="1" applyAlignment="1" applyProtection="1">
      <alignment horizontal="center" vertical="center" textRotation="90" wrapText="1"/>
      <protection/>
    </xf>
    <xf numFmtId="0" fontId="4" fillId="0" borderId="85" xfId="0" applyFont="1" applyFill="1" applyBorder="1" applyAlignment="1" applyProtection="1">
      <alignment horizontal="center" vertical="center" textRotation="90" wrapText="1"/>
      <protection/>
    </xf>
    <xf numFmtId="0" fontId="4" fillId="0" borderId="86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64" xfId="0" applyFont="1" applyFill="1" applyBorder="1" applyAlignment="1" applyProtection="1">
      <alignment horizontal="center" vertical="center" textRotation="90" wrapText="1"/>
      <protection/>
    </xf>
    <xf numFmtId="0" fontId="8" fillId="0" borderId="77" xfId="0" applyFont="1" applyFill="1" applyBorder="1" applyAlignment="1" applyProtection="1">
      <alignment horizontal="center" vertical="center" textRotation="90" wrapText="1"/>
      <protection/>
    </xf>
    <xf numFmtId="0" fontId="8" fillId="0" borderId="78" xfId="0" applyFont="1" applyFill="1" applyBorder="1" applyAlignment="1" applyProtection="1">
      <alignment horizontal="center" vertical="center" textRotation="90" wrapText="1"/>
      <protection/>
    </xf>
    <xf numFmtId="0" fontId="8" fillId="0" borderId="79" xfId="0" applyFont="1" applyFill="1" applyBorder="1" applyAlignment="1" applyProtection="1">
      <alignment horizontal="center" vertical="center" textRotation="90" wrapText="1"/>
      <protection/>
    </xf>
    <xf numFmtId="0" fontId="8" fillId="0" borderId="80" xfId="0" applyFont="1" applyBorder="1" applyAlignment="1" applyProtection="1">
      <alignment horizontal="center" vertical="center" textRotation="90" wrapText="1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8" fillId="0" borderId="89" xfId="0" applyFont="1" applyBorder="1" applyAlignment="1" applyProtection="1">
      <alignment horizontal="center" vertical="center" textRotation="90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textRotation="90" wrapText="1"/>
      <protection hidden="1"/>
    </xf>
    <xf numFmtId="0" fontId="8" fillId="0" borderId="64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/>
      <protection hidden="1"/>
    </xf>
    <xf numFmtId="168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8" fillId="0" borderId="72" xfId="0" applyFont="1" applyBorder="1" applyAlignment="1" applyProtection="1">
      <alignment horizontal="center" vertical="center" textRotation="90" wrapText="1"/>
      <protection hidden="1"/>
    </xf>
    <xf numFmtId="0" fontId="8" fillId="0" borderId="91" xfId="0" applyFont="1" applyBorder="1" applyAlignment="1" applyProtection="1">
      <alignment horizontal="center" vertical="center" textRotation="90" wrapText="1"/>
      <protection hidden="1"/>
    </xf>
    <xf numFmtId="0" fontId="8" fillId="0" borderId="76" xfId="0" applyFont="1" applyBorder="1" applyAlignment="1" applyProtection="1">
      <alignment horizontal="center" vertical="center" textRotation="90" wrapText="1"/>
      <protection hidden="1"/>
    </xf>
    <xf numFmtId="0" fontId="8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textRotation="90" wrapText="1"/>
      <protection hidden="1"/>
    </xf>
    <xf numFmtId="0" fontId="8" fillId="0" borderId="92" xfId="0" applyFont="1" applyBorder="1" applyAlignment="1" applyProtection="1">
      <alignment horizontal="center" vertical="center" wrapText="1"/>
      <protection hidden="1"/>
    </xf>
    <xf numFmtId="0" fontId="8" fillId="0" borderId="93" xfId="0" applyFont="1" applyBorder="1" applyAlignment="1" applyProtection="1">
      <alignment horizontal="center" vertical="center" wrapText="1"/>
      <protection hidden="1"/>
    </xf>
    <xf numFmtId="0" fontId="8" fillId="0" borderId="94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textRotation="90" wrapText="1"/>
      <protection hidden="1"/>
    </xf>
    <xf numFmtId="0" fontId="8" fillId="0" borderId="47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84" xfId="0" applyFont="1" applyBorder="1" applyAlignment="1" applyProtection="1">
      <alignment horizontal="center" vertical="center" wrapText="1"/>
      <protection hidden="1"/>
    </xf>
    <xf numFmtId="0" fontId="8" fillId="0" borderId="95" xfId="0" applyFont="1" applyBorder="1" applyAlignment="1" applyProtection="1">
      <alignment horizontal="center" vertical="center" wrapText="1"/>
      <protection hidden="1"/>
    </xf>
    <xf numFmtId="0" fontId="8" fillId="0" borderId="96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8" fillId="0" borderId="97" xfId="0" applyFont="1" applyBorder="1" applyAlignment="1" applyProtection="1">
      <alignment horizontal="center" vertical="center" textRotation="90" wrapText="1"/>
      <protection hidden="1"/>
    </xf>
    <xf numFmtId="0" fontId="8" fillId="0" borderId="98" xfId="0" applyFont="1" applyBorder="1" applyAlignment="1" applyProtection="1">
      <alignment horizontal="center" vertical="center" textRotation="90" wrapText="1"/>
      <protection hidden="1"/>
    </xf>
    <xf numFmtId="0" fontId="8" fillId="0" borderId="82" xfId="0" applyFont="1" applyBorder="1" applyAlignment="1" applyProtection="1">
      <alignment horizontal="center" vertical="center" textRotation="90" wrapText="1"/>
      <protection hidden="1"/>
    </xf>
    <xf numFmtId="0" fontId="8" fillId="0" borderId="99" xfId="0" applyFont="1" applyBorder="1" applyAlignment="1" applyProtection="1">
      <alignment horizontal="center" vertical="center" textRotation="90" wrapText="1"/>
      <protection hidden="1"/>
    </xf>
    <xf numFmtId="0" fontId="8" fillId="0" borderId="75" xfId="0" applyFont="1" applyBorder="1" applyAlignment="1" applyProtection="1">
      <alignment horizontal="center" vertical="center" wrapText="1"/>
      <protection hidden="1"/>
    </xf>
    <xf numFmtId="0" fontId="8" fillId="0" borderId="87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 wrapText="1"/>
      <protection hidden="1"/>
    </xf>
    <xf numFmtId="0" fontId="8" fillId="0" borderId="100" xfId="0" applyFont="1" applyBorder="1" applyAlignment="1" applyProtection="1">
      <alignment horizontal="center" vertical="center" wrapText="1"/>
      <protection hidden="1"/>
    </xf>
    <xf numFmtId="0" fontId="8" fillId="0" borderId="101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75" xfId="0" applyFont="1" applyBorder="1" applyAlignment="1" applyProtection="1">
      <alignment horizontal="center" vertical="center" textRotation="90" wrapText="1"/>
      <protection hidden="1"/>
    </xf>
    <xf numFmtId="0" fontId="2" fillId="0" borderId="76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textRotation="90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2" xfId="0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center" vertical="center" wrapText="1"/>
      <protection hidden="1"/>
    </xf>
    <xf numFmtId="0" fontId="2" fillId="0" borderId="10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55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04" xfId="0" applyFont="1" applyBorder="1" applyAlignment="1" applyProtection="1">
      <alignment horizontal="center" vertical="center" wrapText="1"/>
      <protection hidden="1"/>
    </xf>
    <xf numFmtId="0" fontId="2" fillId="0" borderId="105" xfId="0" applyFont="1" applyBorder="1" applyAlignment="1" applyProtection="1">
      <alignment horizontal="center" vertical="center" wrapText="1"/>
      <protection hidden="1"/>
    </xf>
    <xf numFmtId="0" fontId="2" fillId="0" borderId="97" xfId="0" applyFont="1" applyBorder="1" applyAlignment="1" applyProtection="1">
      <alignment horizontal="center" vertical="center" textRotation="90" wrapText="1"/>
      <protection hidden="1"/>
    </xf>
    <xf numFmtId="0" fontId="2" fillId="0" borderId="97" xfId="0" applyFont="1" applyBorder="1" applyAlignment="1" applyProtection="1">
      <alignment horizontal="center" vertical="center" textRotation="90" wrapText="1"/>
      <protection hidden="1"/>
    </xf>
    <xf numFmtId="0" fontId="2" fillId="0" borderId="44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2" fillId="0" borderId="106" xfId="0" applyFont="1" applyBorder="1" applyAlignment="1" applyProtection="1">
      <alignment horizontal="center" vertical="center" wrapText="1"/>
      <protection hidden="1"/>
    </xf>
    <xf numFmtId="0" fontId="2" fillId="0" borderId="107" xfId="0" applyFont="1" applyBorder="1" applyAlignment="1" applyProtection="1">
      <alignment horizontal="center" vertical="center" wrapText="1"/>
      <protection hidden="1"/>
    </xf>
    <xf numFmtId="0" fontId="2" fillId="0" borderId="108" xfId="0" applyFont="1" applyBorder="1" applyAlignment="1" applyProtection="1">
      <alignment horizontal="center" vertical="center" wrapText="1"/>
      <protection hidden="1"/>
    </xf>
    <xf numFmtId="0" fontId="2" fillId="0" borderId="88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textRotation="90" wrapText="1"/>
      <protection hidden="1"/>
    </xf>
    <xf numFmtId="0" fontId="2" fillId="0" borderId="14" xfId="0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85725</xdr:rowOff>
    </xdr:from>
    <xdr:to>
      <xdr:col>1</xdr:col>
      <xdr:colOff>504825</xdr:colOff>
      <xdr:row>5</xdr:row>
      <xdr:rowOff>9525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85725</xdr:rowOff>
    </xdr:from>
    <xdr:to>
      <xdr:col>1</xdr:col>
      <xdr:colOff>571500</xdr:colOff>
      <xdr:row>5</xdr:row>
      <xdr:rowOff>171450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466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180975</xdr:rowOff>
    </xdr:from>
    <xdr:to>
      <xdr:col>6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180975</xdr:rowOff>
    </xdr:from>
    <xdr:to>
      <xdr:col>4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152400</xdr:rowOff>
    </xdr:from>
    <xdr:to>
      <xdr:col>2</xdr:col>
      <xdr:colOff>752475</xdr:colOff>
      <xdr:row>4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524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47625</xdr:rowOff>
    </xdr:from>
    <xdr:to>
      <xdr:col>2</xdr:col>
      <xdr:colOff>447675</xdr:colOff>
      <xdr:row>5</xdr:row>
      <xdr:rowOff>66675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8125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6</xdr:row>
      <xdr:rowOff>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2</xdr:col>
      <xdr:colOff>523875</xdr:colOff>
      <xdr:row>3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%20backup\CELA%202016\IZVESTAJI%202016\9%20MESECI\9%20MESEC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%20backup\CELA%202016\IZVESTAJI%202016\IV%20tromesecje\IV%20tromesecj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.P.2"/>
      <sheetName val="obr.P.4"/>
      <sheetName val="обр.5 veliki"/>
      <sheetName val="obr.P.5 "/>
      <sheetName val="obr.P.6"/>
      <sheetName val="obr.P.7"/>
      <sheetName val="obr.7 a"/>
      <sheetName val="obr.P.8"/>
    </sheetNames>
    <sheetDataSet>
      <sheetData sheetId="0">
        <row r="39">
          <cell r="D39">
            <v>973</v>
          </cell>
          <cell r="E39">
            <v>3</v>
          </cell>
          <cell r="J39">
            <v>69</v>
          </cell>
          <cell r="K39">
            <v>17</v>
          </cell>
          <cell r="L39">
            <v>176</v>
          </cell>
          <cell r="M39">
            <v>120</v>
          </cell>
          <cell r="N39">
            <v>935</v>
          </cell>
          <cell r="O39">
            <v>115</v>
          </cell>
          <cell r="P39">
            <v>12</v>
          </cell>
          <cell r="R39">
            <v>22</v>
          </cell>
          <cell r="S39">
            <v>333</v>
          </cell>
          <cell r="T39">
            <v>219</v>
          </cell>
          <cell r="U39">
            <v>229</v>
          </cell>
          <cell r="V39">
            <v>474</v>
          </cell>
        </row>
        <row r="40">
          <cell r="D40">
            <v>384</v>
          </cell>
          <cell r="E40">
            <v>0</v>
          </cell>
          <cell r="J40">
            <v>22</v>
          </cell>
          <cell r="K40">
            <v>9</v>
          </cell>
          <cell r="L40">
            <v>41</v>
          </cell>
          <cell r="M40">
            <v>33</v>
          </cell>
          <cell r="N40">
            <v>317</v>
          </cell>
          <cell r="O40">
            <v>28</v>
          </cell>
          <cell r="P40">
            <v>7</v>
          </cell>
          <cell r="R40">
            <v>3</v>
          </cell>
          <cell r="S40">
            <v>229</v>
          </cell>
          <cell r="T40">
            <v>62</v>
          </cell>
          <cell r="U40">
            <v>39</v>
          </cell>
          <cell r="V40">
            <v>72</v>
          </cell>
        </row>
        <row r="41">
          <cell r="D41">
            <v>768</v>
          </cell>
          <cell r="E41">
            <v>2</v>
          </cell>
          <cell r="J41">
            <v>3</v>
          </cell>
          <cell r="K41">
            <v>1</v>
          </cell>
          <cell r="L41">
            <v>116</v>
          </cell>
          <cell r="M41">
            <v>92</v>
          </cell>
          <cell r="N41">
            <v>568</v>
          </cell>
          <cell r="O41">
            <v>71</v>
          </cell>
          <cell r="P41">
            <v>0</v>
          </cell>
          <cell r="R41">
            <v>5</v>
          </cell>
          <cell r="S41">
            <v>255</v>
          </cell>
          <cell r="T41">
            <v>160</v>
          </cell>
          <cell r="U41">
            <v>111</v>
          </cell>
          <cell r="V41">
            <v>230</v>
          </cell>
        </row>
        <row r="42">
          <cell r="D42">
            <v>1129</v>
          </cell>
          <cell r="E42">
            <v>2</v>
          </cell>
          <cell r="J42">
            <v>85</v>
          </cell>
          <cell r="K42">
            <v>13</v>
          </cell>
          <cell r="L42">
            <v>80</v>
          </cell>
          <cell r="M42">
            <v>65</v>
          </cell>
          <cell r="N42">
            <v>709</v>
          </cell>
          <cell r="O42">
            <v>32</v>
          </cell>
          <cell r="P42">
            <v>4</v>
          </cell>
          <cell r="R42">
            <v>14</v>
          </cell>
          <cell r="S42">
            <v>292</v>
          </cell>
          <cell r="T42">
            <v>215</v>
          </cell>
          <cell r="U42">
            <v>152</v>
          </cell>
          <cell r="V42">
            <v>179</v>
          </cell>
        </row>
      </sheetData>
      <sheetData sheetId="1">
        <row r="33">
          <cell r="C33">
            <v>901</v>
          </cell>
          <cell r="D33">
            <v>4</v>
          </cell>
          <cell r="E33">
            <v>0</v>
          </cell>
          <cell r="F33">
            <v>20</v>
          </cell>
          <cell r="G33">
            <v>10</v>
          </cell>
          <cell r="H33">
            <v>277</v>
          </cell>
          <cell r="I33">
            <v>2</v>
          </cell>
          <cell r="J33">
            <v>1</v>
          </cell>
          <cell r="M33">
            <v>21</v>
          </cell>
          <cell r="N33">
            <v>72</v>
          </cell>
          <cell r="O33">
            <v>5</v>
          </cell>
          <cell r="P33">
            <v>22</v>
          </cell>
          <cell r="Q33">
            <v>56</v>
          </cell>
          <cell r="R33">
            <v>17</v>
          </cell>
          <cell r="S33">
            <v>1255</v>
          </cell>
        </row>
        <row r="34">
          <cell r="C34">
            <v>297</v>
          </cell>
          <cell r="D34">
            <v>0</v>
          </cell>
          <cell r="E34">
            <v>0</v>
          </cell>
          <cell r="F34">
            <v>16</v>
          </cell>
          <cell r="G34">
            <v>4</v>
          </cell>
          <cell r="H34">
            <v>104</v>
          </cell>
          <cell r="I34">
            <v>0</v>
          </cell>
          <cell r="J34">
            <v>0</v>
          </cell>
          <cell r="M34">
            <v>16</v>
          </cell>
          <cell r="N34">
            <v>10</v>
          </cell>
          <cell r="O34">
            <v>1</v>
          </cell>
          <cell r="P34">
            <v>6</v>
          </cell>
          <cell r="Q34">
            <v>8</v>
          </cell>
          <cell r="R34">
            <v>9</v>
          </cell>
          <cell r="S34">
            <v>402</v>
          </cell>
        </row>
        <row r="35">
          <cell r="C35">
            <v>545</v>
          </cell>
          <cell r="D35">
            <v>0</v>
          </cell>
          <cell r="E35">
            <v>0</v>
          </cell>
          <cell r="F35">
            <v>18</v>
          </cell>
          <cell r="G35">
            <v>5</v>
          </cell>
          <cell r="H35">
            <v>160</v>
          </cell>
          <cell r="I35">
            <v>0</v>
          </cell>
          <cell r="J35">
            <v>0</v>
          </cell>
          <cell r="M35">
            <v>29</v>
          </cell>
          <cell r="N35">
            <v>49</v>
          </cell>
          <cell r="O35">
            <v>10</v>
          </cell>
          <cell r="P35">
            <v>4</v>
          </cell>
          <cell r="Q35">
            <v>24</v>
          </cell>
          <cell r="R35">
            <v>1</v>
          </cell>
          <cell r="S35">
            <v>756</v>
          </cell>
        </row>
        <row r="36">
          <cell r="C36">
            <v>685</v>
          </cell>
          <cell r="D36">
            <v>6</v>
          </cell>
          <cell r="E36">
            <v>4</v>
          </cell>
          <cell r="F36">
            <v>8</v>
          </cell>
          <cell r="G36">
            <v>6</v>
          </cell>
          <cell r="H36">
            <v>254</v>
          </cell>
          <cell r="I36">
            <v>0</v>
          </cell>
          <cell r="J36">
            <v>4</v>
          </cell>
          <cell r="M36">
            <v>34</v>
          </cell>
          <cell r="N36">
            <v>19</v>
          </cell>
          <cell r="O36">
            <v>10</v>
          </cell>
          <cell r="P36">
            <v>2</v>
          </cell>
          <cell r="Q36">
            <v>15</v>
          </cell>
          <cell r="R36">
            <v>13</v>
          </cell>
          <cell r="S36">
            <v>838</v>
          </cell>
        </row>
      </sheetData>
      <sheetData sheetId="3">
        <row r="74">
          <cell r="C74">
            <v>270</v>
          </cell>
          <cell r="G74">
            <v>5</v>
          </cell>
          <cell r="J74">
            <v>11</v>
          </cell>
          <cell r="K74">
            <v>6</v>
          </cell>
          <cell r="L74">
            <v>1</v>
          </cell>
          <cell r="M74">
            <v>0</v>
          </cell>
          <cell r="N74">
            <v>2</v>
          </cell>
          <cell r="O74">
            <v>235</v>
          </cell>
          <cell r="P74">
            <v>20</v>
          </cell>
          <cell r="Q74">
            <v>1</v>
          </cell>
          <cell r="S74">
            <v>5</v>
          </cell>
          <cell r="U74">
            <v>183</v>
          </cell>
          <cell r="W74">
            <v>176</v>
          </cell>
        </row>
        <row r="115">
          <cell r="C115">
            <v>309</v>
          </cell>
          <cell r="G115">
            <v>1</v>
          </cell>
          <cell r="J115">
            <v>0</v>
          </cell>
          <cell r="K115">
            <v>26</v>
          </cell>
          <cell r="L115">
            <v>0</v>
          </cell>
          <cell r="M115">
            <v>2</v>
          </cell>
          <cell r="N115">
            <v>19</v>
          </cell>
          <cell r="O115">
            <v>256</v>
          </cell>
          <cell r="P115">
            <v>25</v>
          </cell>
          <cell r="Q115">
            <v>1</v>
          </cell>
          <cell r="S115">
            <v>6</v>
          </cell>
          <cell r="U115">
            <v>182</v>
          </cell>
          <cell r="W115">
            <v>169</v>
          </cell>
        </row>
        <row r="156">
          <cell r="C156">
            <v>376</v>
          </cell>
          <cell r="G156">
            <v>7</v>
          </cell>
          <cell r="J156">
            <v>0</v>
          </cell>
          <cell r="K156">
            <v>18</v>
          </cell>
          <cell r="L156">
            <v>2</v>
          </cell>
          <cell r="M156">
            <v>8</v>
          </cell>
          <cell r="N156">
            <v>30</v>
          </cell>
          <cell r="O156">
            <v>218</v>
          </cell>
          <cell r="P156">
            <v>30</v>
          </cell>
          <cell r="Q156">
            <v>8</v>
          </cell>
          <cell r="S156">
            <v>3</v>
          </cell>
          <cell r="U156">
            <v>151</v>
          </cell>
          <cell r="W156">
            <v>79</v>
          </cell>
        </row>
        <row r="197">
          <cell r="C197">
            <v>386</v>
          </cell>
          <cell r="G197">
            <v>4</v>
          </cell>
          <cell r="J197">
            <v>10</v>
          </cell>
          <cell r="K197">
            <v>22</v>
          </cell>
          <cell r="L197">
            <v>2</v>
          </cell>
          <cell r="M197">
            <v>12</v>
          </cell>
          <cell r="N197">
            <v>5</v>
          </cell>
          <cell r="O197">
            <v>279</v>
          </cell>
          <cell r="P197">
            <v>43</v>
          </cell>
          <cell r="Q197">
            <v>2</v>
          </cell>
          <cell r="S197">
            <v>8</v>
          </cell>
          <cell r="U197">
            <v>182</v>
          </cell>
          <cell r="W197">
            <v>158</v>
          </cell>
        </row>
        <row r="238">
          <cell r="C238">
            <v>384</v>
          </cell>
          <cell r="G238">
            <v>9</v>
          </cell>
          <cell r="J238">
            <v>16</v>
          </cell>
          <cell r="K238">
            <v>10</v>
          </cell>
          <cell r="L238">
            <v>1</v>
          </cell>
          <cell r="M238">
            <v>6</v>
          </cell>
          <cell r="N238">
            <v>8</v>
          </cell>
          <cell r="O238">
            <v>317</v>
          </cell>
          <cell r="P238">
            <v>28</v>
          </cell>
          <cell r="Q238">
            <v>7</v>
          </cell>
          <cell r="S238">
            <v>3</v>
          </cell>
          <cell r="U238">
            <v>191</v>
          </cell>
          <cell r="W238">
            <v>164</v>
          </cell>
        </row>
        <row r="279">
          <cell r="C279">
            <v>387</v>
          </cell>
          <cell r="G279">
            <v>0</v>
          </cell>
          <cell r="J279">
            <v>14</v>
          </cell>
          <cell r="K279">
            <v>29</v>
          </cell>
          <cell r="L279">
            <v>2</v>
          </cell>
          <cell r="M279">
            <v>0</v>
          </cell>
          <cell r="N279">
            <v>3</v>
          </cell>
          <cell r="O279">
            <v>293</v>
          </cell>
          <cell r="P279">
            <v>43</v>
          </cell>
          <cell r="Q279">
            <v>0</v>
          </cell>
          <cell r="S279">
            <v>0</v>
          </cell>
          <cell r="U279">
            <v>180</v>
          </cell>
          <cell r="W279">
            <v>164</v>
          </cell>
        </row>
        <row r="320">
          <cell r="C320">
            <v>383</v>
          </cell>
          <cell r="G320">
            <v>1</v>
          </cell>
          <cell r="J320">
            <v>15</v>
          </cell>
          <cell r="K320">
            <v>20</v>
          </cell>
          <cell r="L320">
            <v>8</v>
          </cell>
          <cell r="M320">
            <v>4</v>
          </cell>
          <cell r="N320">
            <v>21</v>
          </cell>
          <cell r="O320">
            <v>275</v>
          </cell>
          <cell r="P320">
            <v>28</v>
          </cell>
          <cell r="Q320">
            <v>0</v>
          </cell>
          <cell r="S320">
            <v>5</v>
          </cell>
          <cell r="U320">
            <v>165</v>
          </cell>
          <cell r="W320">
            <v>188</v>
          </cell>
        </row>
        <row r="361">
          <cell r="C361">
            <v>383</v>
          </cell>
          <cell r="G361">
            <v>5</v>
          </cell>
          <cell r="J361">
            <v>19</v>
          </cell>
          <cell r="K361">
            <v>7</v>
          </cell>
          <cell r="L361">
            <v>5</v>
          </cell>
          <cell r="M361">
            <v>2</v>
          </cell>
          <cell r="N361">
            <v>9</v>
          </cell>
          <cell r="O361">
            <v>283</v>
          </cell>
          <cell r="P361">
            <v>17</v>
          </cell>
          <cell r="Q361">
            <v>3</v>
          </cell>
          <cell r="S361">
            <v>9</v>
          </cell>
          <cell r="U361">
            <v>162</v>
          </cell>
          <cell r="W361">
            <v>160</v>
          </cell>
        </row>
        <row r="403">
          <cell r="C403">
            <v>383</v>
          </cell>
          <cell r="G403">
            <v>8</v>
          </cell>
          <cell r="J403">
            <v>15</v>
          </cell>
          <cell r="K403">
            <v>12</v>
          </cell>
          <cell r="L403">
            <v>5</v>
          </cell>
          <cell r="M403">
            <v>0</v>
          </cell>
          <cell r="N403">
            <v>6</v>
          </cell>
          <cell r="O403">
            <v>373</v>
          </cell>
          <cell r="P403">
            <v>12</v>
          </cell>
          <cell r="Q403">
            <v>1</v>
          </cell>
          <cell r="S403">
            <v>5</v>
          </cell>
          <cell r="U403">
            <v>160</v>
          </cell>
          <cell r="W403">
            <v>175</v>
          </cell>
        </row>
      </sheetData>
      <sheetData sheetId="4">
        <row r="20">
          <cell r="E20">
            <v>21</v>
          </cell>
          <cell r="J20">
            <v>15</v>
          </cell>
          <cell r="L20">
            <v>2</v>
          </cell>
          <cell r="N20">
            <v>0</v>
          </cell>
          <cell r="P20">
            <v>0</v>
          </cell>
          <cell r="R20">
            <v>0</v>
          </cell>
        </row>
        <row r="21">
          <cell r="E21">
            <v>39</v>
          </cell>
          <cell r="J21">
            <v>16</v>
          </cell>
          <cell r="L21">
            <v>8</v>
          </cell>
          <cell r="N21">
            <v>2</v>
          </cell>
          <cell r="P21">
            <v>3</v>
          </cell>
          <cell r="R21">
            <v>4</v>
          </cell>
        </row>
        <row r="22">
          <cell r="E22">
            <v>23</v>
          </cell>
          <cell r="J22">
            <v>3</v>
          </cell>
          <cell r="L22">
            <v>2</v>
          </cell>
          <cell r="N22">
            <v>3</v>
          </cell>
          <cell r="P22">
            <v>1</v>
          </cell>
          <cell r="R22">
            <v>4</v>
          </cell>
        </row>
        <row r="23">
          <cell r="E23">
            <v>43</v>
          </cell>
          <cell r="J23">
            <v>24</v>
          </cell>
          <cell r="L23">
            <v>8</v>
          </cell>
          <cell r="N23">
            <v>1</v>
          </cell>
          <cell r="P23">
            <v>2</v>
          </cell>
          <cell r="R23">
            <v>1</v>
          </cell>
        </row>
        <row r="24">
          <cell r="E24">
            <v>38</v>
          </cell>
          <cell r="J24">
            <v>27</v>
          </cell>
          <cell r="L24">
            <v>11</v>
          </cell>
          <cell r="N24">
            <v>3</v>
          </cell>
          <cell r="P24">
            <v>1</v>
          </cell>
          <cell r="R24">
            <v>0</v>
          </cell>
        </row>
        <row r="25">
          <cell r="E25">
            <v>28</v>
          </cell>
          <cell r="J25">
            <v>8</v>
          </cell>
          <cell r="L25">
            <v>7</v>
          </cell>
          <cell r="N25">
            <v>0</v>
          </cell>
          <cell r="P25">
            <v>3</v>
          </cell>
          <cell r="R25">
            <v>5</v>
          </cell>
        </row>
        <row r="26">
          <cell r="E26">
            <v>25</v>
          </cell>
          <cell r="J26">
            <v>11</v>
          </cell>
          <cell r="L26">
            <v>10</v>
          </cell>
          <cell r="N26">
            <v>1</v>
          </cell>
          <cell r="P26">
            <v>2</v>
          </cell>
          <cell r="R26">
            <v>3</v>
          </cell>
        </row>
        <row r="27">
          <cell r="E27">
            <v>25</v>
          </cell>
          <cell r="J27">
            <v>21</v>
          </cell>
          <cell r="L27">
            <v>10</v>
          </cell>
          <cell r="N27">
            <v>0</v>
          </cell>
          <cell r="P27">
            <v>0</v>
          </cell>
          <cell r="R27">
            <v>0</v>
          </cell>
        </row>
        <row r="28">
          <cell r="E28">
            <v>28</v>
          </cell>
          <cell r="J28">
            <v>19</v>
          </cell>
          <cell r="L28">
            <v>6</v>
          </cell>
          <cell r="N28">
            <v>0</v>
          </cell>
          <cell r="P28">
            <v>1</v>
          </cell>
          <cell r="R28">
            <v>2</v>
          </cell>
        </row>
      </sheetData>
      <sheetData sheetId="5">
        <row r="43">
          <cell r="C43">
            <v>1036</v>
          </cell>
          <cell r="F43">
            <v>188</v>
          </cell>
          <cell r="I43">
            <v>229</v>
          </cell>
          <cell r="L43">
            <v>964</v>
          </cell>
          <cell r="M43">
            <v>228</v>
          </cell>
          <cell r="N43">
            <v>236</v>
          </cell>
          <cell r="T43">
            <v>29</v>
          </cell>
        </row>
        <row r="44">
          <cell r="C44">
            <v>224</v>
          </cell>
          <cell r="F44">
            <v>25</v>
          </cell>
          <cell r="I44">
            <v>81</v>
          </cell>
          <cell r="L44">
            <v>224</v>
          </cell>
          <cell r="M44">
            <v>34</v>
          </cell>
          <cell r="N44">
            <v>79</v>
          </cell>
          <cell r="T44">
            <v>12</v>
          </cell>
        </row>
        <row r="45">
          <cell r="C45">
            <v>581</v>
          </cell>
          <cell r="F45">
            <v>43</v>
          </cell>
          <cell r="I45">
            <v>161</v>
          </cell>
          <cell r="L45">
            <v>636</v>
          </cell>
          <cell r="M45">
            <v>61</v>
          </cell>
          <cell r="N45">
            <v>161</v>
          </cell>
          <cell r="T45">
            <v>35</v>
          </cell>
        </row>
        <row r="46">
          <cell r="C46">
            <v>549</v>
          </cell>
          <cell r="F46">
            <v>15</v>
          </cell>
          <cell r="I46">
            <v>267</v>
          </cell>
          <cell r="L46">
            <v>587</v>
          </cell>
          <cell r="M46">
            <v>40</v>
          </cell>
          <cell r="N46">
            <v>282</v>
          </cell>
          <cell r="T46">
            <v>48</v>
          </cell>
        </row>
      </sheetData>
      <sheetData sheetId="7">
        <row r="23">
          <cell r="E23">
            <v>183</v>
          </cell>
          <cell r="G23">
            <v>176</v>
          </cell>
        </row>
        <row r="24">
          <cell r="E24">
            <v>182</v>
          </cell>
          <cell r="G24">
            <v>169</v>
          </cell>
        </row>
        <row r="25">
          <cell r="E25">
            <v>151</v>
          </cell>
          <cell r="G25">
            <v>79</v>
          </cell>
        </row>
        <row r="26">
          <cell r="E26">
            <v>182</v>
          </cell>
          <cell r="G26">
            <v>158</v>
          </cell>
        </row>
        <row r="27">
          <cell r="E27">
            <v>191</v>
          </cell>
          <cell r="G27">
            <v>164</v>
          </cell>
        </row>
        <row r="28">
          <cell r="E28">
            <v>180</v>
          </cell>
          <cell r="G28">
            <v>164</v>
          </cell>
        </row>
        <row r="29">
          <cell r="E29">
            <v>165</v>
          </cell>
          <cell r="G29">
            <v>188</v>
          </cell>
        </row>
        <row r="30">
          <cell r="E30">
            <v>162</v>
          </cell>
          <cell r="G30">
            <v>160</v>
          </cell>
        </row>
        <row r="31">
          <cell r="E31">
            <v>160</v>
          </cell>
          <cell r="G31">
            <v>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.P.2"/>
      <sheetName val="obr.P.4"/>
      <sheetName val="обр.5 veliki"/>
      <sheetName val="obr.P.5 "/>
      <sheetName val="obr.P.6"/>
      <sheetName val="obr.P.7"/>
      <sheetName val="obr.7 a"/>
      <sheetName val="obr.P.8"/>
    </sheetNames>
    <sheetDataSet>
      <sheetData sheetId="0">
        <row r="39">
          <cell r="D39">
            <v>272</v>
          </cell>
          <cell r="E39">
            <v>0</v>
          </cell>
          <cell r="J39">
            <v>24</v>
          </cell>
          <cell r="K39">
            <v>0</v>
          </cell>
          <cell r="L39">
            <v>88</v>
          </cell>
          <cell r="M39">
            <v>45</v>
          </cell>
          <cell r="N39">
            <v>269</v>
          </cell>
          <cell r="O39">
            <v>13</v>
          </cell>
          <cell r="P39">
            <v>6</v>
          </cell>
          <cell r="R39">
            <v>2</v>
          </cell>
          <cell r="S39">
            <v>89</v>
          </cell>
          <cell r="T39">
            <v>64</v>
          </cell>
          <cell r="U39">
            <v>59</v>
          </cell>
          <cell r="V39">
            <v>164</v>
          </cell>
        </row>
        <row r="40">
          <cell r="D40">
            <v>105</v>
          </cell>
          <cell r="E40">
            <v>0</v>
          </cell>
          <cell r="J40">
            <v>4</v>
          </cell>
          <cell r="K40">
            <v>0</v>
          </cell>
          <cell r="L40">
            <v>8</v>
          </cell>
          <cell r="M40">
            <v>4</v>
          </cell>
          <cell r="N40">
            <v>98</v>
          </cell>
          <cell r="O40">
            <v>9</v>
          </cell>
          <cell r="P40">
            <v>4</v>
          </cell>
          <cell r="R40">
            <v>0</v>
          </cell>
          <cell r="S40">
            <v>61</v>
          </cell>
          <cell r="T40">
            <v>22</v>
          </cell>
          <cell r="U40">
            <v>20</v>
          </cell>
          <cell r="V40">
            <v>16</v>
          </cell>
        </row>
        <row r="41">
          <cell r="D41">
            <v>207</v>
          </cell>
          <cell r="E41">
            <v>0</v>
          </cell>
          <cell r="J41">
            <v>0</v>
          </cell>
          <cell r="K41">
            <v>0</v>
          </cell>
          <cell r="L41">
            <v>36</v>
          </cell>
          <cell r="M41">
            <v>36</v>
          </cell>
          <cell r="N41">
            <v>228</v>
          </cell>
          <cell r="O41">
            <v>5</v>
          </cell>
          <cell r="P41">
            <v>2</v>
          </cell>
          <cell r="R41">
            <v>2</v>
          </cell>
          <cell r="S41">
            <v>89</v>
          </cell>
          <cell r="T41">
            <v>59</v>
          </cell>
          <cell r="U41">
            <v>56</v>
          </cell>
          <cell r="V41">
            <v>67</v>
          </cell>
        </row>
        <row r="42">
          <cell r="D42">
            <v>323</v>
          </cell>
          <cell r="E42">
            <v>2</v>
          </cell>
          <cell r="J42">
            <v>24</v>
          </cell>
          <cell r="K42">
            <v>0</v>
          </cell>
          <cell r="L42">
            <v>16</v>
          </cell>
          <cell r="M42">
            <v>12</v>
          </cell>
          <cell r="N42">
            <v>278</v>
          </cell>
          <cell r="O42">
            <v>12</v>
          </cell>
          <cell r="P42">
            <v>2</v>
          </cell>
          <cell r="R42">
            <v>8</v>
          </cell>
          <cell r="S42">
            <v>107</v>
          </cell>
          <cell r="T42">
            <v>105</v>
          </cell>
          <cell r="U42">
            <v>46</v>
          </cell>
          <cell r="V42">
            <v>50</v>
          </cell>
        </row>
      </sheetData>
      <sheetData sheetId="1">
        <row r="33">
          <cell r="C33">
            <v>264</v>
          </cell>
          <cell r="D33">
            <v>0</v>
          </cell>
          <cell r="E33">
            <v>0</v>
          </cell>
          <cell r="F33">
            <v>3</v>
          </cell>
          <cell r="G33">
            <v>2</v>
          </cell>
          <cell r="H33">
            <v>69</v>
          </cell>
          <cell r="I33">
            <v>13</v>
          </cell>
          <cell r="J33">
            <v>1</v>
          </cell>
          <cell r="M33">
            <v>4</v>
          </cell>
          <cell r="N33">
            <v>28</v>
          </cell>
          <cell r="O33">
            <v>3</v>
          </cell>
          <cell r="P33">
            <v>10</v>
          </cell>
          <cell r="Q33">
            <v>43</v>
          </cell>
          <cell r="R33">
            <v>0</v>
          </cell>
          <cell r="S33">
            <v>376</v>
          </cell>
        </row>
        <row r="34">
          <cell r="C34">
            <v>88</v>
          </cell>
          <cell r="D34">
            <v>0</v>
          </cell>
          <cell r="E34">
            <v>0</v>
          </cell>
          <cell r="F34">
            <v>10</v>
          </cell>
          <cell r="G34">
            <v>0</v>
          </cell>
          <cell r="H34">
            <v>20</v>
          </cell>
          <cell r="I34">
            <v>0</v>
          </cell>
          <cell r="J34">
            <v>0</v>
          </cell>
          <cell r="M34">
            <v>0</v>
          </cell>
          <cell r="N34">
            <v>3</v>
          </cell>
          <cell r="O34">
            <v>1</v>
          </cell>
          <cell r="P34">
            <v>0</v>
          </cell>
          <cell r="Q34">
            <v>4</v>
          </cell>
          <cell r="R34">
            <v>0</v>
          </cell>
          <cell r="S34">
            <v>119</v>
          </cell>
        </row>
        <row r="35">
          <cell r="C35">
            <v>218</v>
          </cell>
          <cell r="D35">
            <v>0</v>
          </cell>
          <cell r="E35">
            <v>0</v>
          </cell>
          <cell r="F35">
            <v>7</v>
          </cell>
          <cell r="G35">
            <v>3</v>
          </cell>
          <cell r="H35">
            <v>59</v>
          </cell>
          <cell r="I35">
            <v>0</v>
          </cell>
          <cell r="J35">
            <v>2</v>
          </cell>
          <cell r="M35">
            <v>8</v>
          </cell>
          <cell r="N35">
            <v>19</v>
          </cell>
          <cell r="O35">
            <v>5</v>
          </cell>
          <cell r="P35">
            <v>4</v>
          </cell>
          <cell r="Q35">
            <v>0</v>
          </cell>
          <cell r="R35">
            <v>0</v>
          </cell>
          <cell r="S35">
            <v>271</v>
          </cell>
        </row>
        <row r="36">
          <cell r="C36">
            <v>269</v>
          </cell>
          <cell r="D36">
            <v>3</v>
          </cell>
          <cell r="E36">
            <v>0</v>
          </cell>
          <cell r="F36">
            <v>4</v>
          </cell>
          <cell r="G36">
            <v>2</v>
          </cell>
          <cell r="H36">
            <v>98</v>
          </cell>
          <cell r="I36">
            <v>1</v>
          </cell>
          <cell r="J36">
            <v>1</v>
          </cell>
          <cell r="M36">
            <v>5</v>
          </cell>
          <cell r="N36">
            <v>2</v>
          </cell>
          <cell r="O36">
            <v>4</v>
          </cell>
          <cell r="P36">
            <v>1</v>
          </cell>
          <cell r="Q36">
            <v>4</v>
          </cell>
          <cell r="R36">
            <v>0</v>
          </cell>
          <cell r="S36">
            <v>308</v>
          </cell>
        </row>
      </sheetData>
      <sheetData sheetId="3">
        <row r="74">
          <cell r="C74">
            <v>75</v>
          </cell>
          <cell r="G74">
            <v>0</v>
          </cell>
          <cell r="J74">
            <v>2</v>
          </cell>
          <cell r="K74">
            <v>3</v>
          </cell>
          <cell r="L74">
            <v>0</v>
          </cell>
          <cell r="M74">
            <v>0</v>
          </cell>
          <cell r="N74">
            <v>4</v>
          </cell>
          <cell r="O74">
            <v>82</v>
          </cell>
          <cell r="P74">
            <v>3</v>
          </cell>
          <cell r="Q74">
            <v>1</v>
          </cell>
          <cell r="S74">
            <v>0</v>
          </cell>
          <cell r="U74">
            <v>57</v>
          </cell>
          <cell r="W74">
            <v>68</v>
          </cell>
        </row>
        <row r="115">
          <cell r="C115">
            <v>85</v>
          </cell>
          <cell r="G115">
            <v>0</v>
          </cell>
          <cell r="J115">
            <v>1</v>
          </cell>
          <cell r="K115">
            <v>10</v>
          </cell>
          <cell r="L115">
            <v>2</v>
          </cell>
          <cell r="M115">
            <v>2</v>
          </cell>
          <cell r="N115">
            <v>5</v>
          </cell>
          <cell r="O115">
            <v>50</v>
          </cell>
          <cell r="P115">
            <v>4</v>
          </cell>
          <cell r="Q115">
            <v>2</v>
          </cell>
          <cell r="S115">
            <v>0</v>
          </cell>
          <cell r="U115">
            <v>57</v>
          </cell>
          <cell r="W115">
            <v>58</v>
          </cell>
        </row>
        <row r="156">
          <cell r="C156">
            <v>112</v>
          </cell>
          <cell r="G156">
            <v>0</v>
          </cell>
          <cell r="J156">
            <v>1</v>
          </cell>
          <cell r="K156">
            <v>7</v>
          </cell>
          <cell r="L156">
            <v>0</v>
          </cell>
          <cell r="M156">
            <v>1</v>
          </cell>
          <cell r="N156">
            <v>32</v>
          </cell>
          <cell r="O156">
            <v>124</v>
          </cell>
          <cell r="P156">
            <v>3</v>
          </cell>
          <cell r="Q156">
            <v>0</v>
          </cell>
          <cell r="S156">
            <v>3</v>
          </cell>
          <cell r="U156">
            <v>60</v>
          </cell>
          <cell r="W156">
            <v>54</v>
          </cell>
        </row>
        <row r="197">
          <cell r="C197">
            <v>106</v>
          </cell>
          <cell r="G197">
            <v>0</v>
          </cell>
          <cell r="J197">
            <v>0</v>
          </cell>
          <cell r="K197">
            <v>8</v>
          </cell>
          <cell r="L197">
            <v>1</v>
          </cell>
          <cell r="M197">
            <v>7</v>
          </cell>
          <cell r="N197">
            <v>2</v>
          </cell>
          <cell r="O197">
            <v>108</v>
          </cell>
          <cell r="P197">
            <v>3</v>
          </cell>
          <cell r="Q197">
            <v>3</v>
          </cell>
          <cell r="S197">
            <v>0</v>
          </cell>
          <cell r="U197">
            <v>57</v>
          </cell>
          <cell r="W197">
            <v>82</v>
          </cell>
        </row>
        <row r="238">
          <cell r="C238">
            <v>107</v>
          </cell>
          <cell r="G238">
            <v>0</v>
          </cell>
          <cell r="J238">
            <v>0</v>
          </cell>
          <cell r="K238">
            <v>3</v>
          </cell>
          <cell r="L238">
            <v>1</v>
          </cell>
          <cell r="M238">
            <v>0</v>
          </cell>
          <cell r="N238">
            <v>4</v>
          </cell>
          <cell r="O238">
            <v>98</v>
          </cell>
          <cell r="P238">
            <v>9</v>
          </cell>
          <cell r="Q238">
            <v>4</v>
          </cell>
          <cell r="S238">
            <v>0</v>
          </cell>
          <cell r="U238">
            <v>46</v>
          </cell>
          <cell r="W238">
            <v>65</v>
          </cell>
        </row>
        <row r="279">
          <cell r="C279">
            <v>103</v>
          </cell>
          <cell r="G279">
            <v>0</v>
          </cell>
          <cell r="J279">
            <v>5</v>
          </cell>
          <cell r="K279">
            <v>11</v>
          </cell>
          <cell r="L279">
            <v>0</v>
          </cell>
          <cell r="M279">
            <v>0</v>
          </cell>
          <cell r="N279">
            <v>0</v>
          </cell>
          <cell r="O279">
            <v>115</v>
          </cell>
          <cell r="P279">
            <v>4</v>
          </cell>
          <cell r="Q279">
            <v>2</v>
          </cell>
          <cell r="S279">
            <v>0</v>
          </cell>
          <cell r="U279">
            <v>109</v>
          </cell>
          <cell r="W279">
            <v>107</v>
          </cell>
        </row>
        <row r="320">
          <cell r="C320">
            <v>105</v>
          </cell>
          <cell r="G320">
            <v>0</v>
          </cell>
          <cell r="J320">
            <v>3</v>
          </cell>
          <cell r="K320">
            <v>8</v>
          </cell>
          <cell r="L320">
            <v>5</v>
          </cell>
          <cell r="M320">
            <v>4</v>
          </cell>
          <cell r="N320">
            <v>0</v>
          </cell>
          <cell r="O320">
            <v>113</v>
          </cell>
          <cell r="P320">
            <v>1</v>
          </cell>
          <cell r="Q320">
            <v>0</v>
          </cell>
          <cell r="S320">
            <v>2</v>
          </cell>
          <cell r="U320">
            <v>115</v>
          </cell>
          <cell r="W320">
            <v>95</v>
          </cell>
        </row>
        <row r="361">
          <cell r="C361">
            <v>110</v>
          </cell>
          <cell r="G361">
            <v>0</v>
          </cell>
          <cell r="J361">
            <v>1</v>
          </cell>
          <cell r="K361">
            <v>2</v>
          </cell>
          <cell r="L361">
            <v>3</v>
          </cell>
          <cell r="M361">
            <v>1</v>
          </cell>
          <cell r="N361">
            <v>2</v>
          </cell>
          <cell r="O361">
            <v>108</v>
          </cell>
          <cell r="P361">
            <v>4</v>
          </cell>
          <cell r="Q361">
            <v>2</v>
          </cell>
          <cell r="S361">
            <v>5</v>
          </cell>
          <cell r="U361">
            <v>60</v>
          </cell>
          <cell r="W361">
            <v>63</v>
          </cell>
        </row>
        <row r="403">
          <cell r="C403">
            <v>106</v>
          </cell>
          <cell r="G403">
            <v>0</v>
          </cell>
          <cell r="J403">
            <v>4</v>
          </cell>
          <cell r="K403">
            <v>0</v>
          </cell>
          <cell r="L403">
            <v>1</v>
          </cell>
          <cell r="M403">
            <v>0</v>
          </cell>
          <cell r="N403">
            <v>2</v>
          </cell>
          <cell r="O403">
            <v>75</v>
          </cell>
          <cell r="P403">
            <v>8</v>
          </cell>
          <cell r="Q403">
            <v>0</v>
          </cell>
          <cell r="S403">
            <v>2</v>
          </cell>
          <cell r="U403">
            <v>60</v>
          </cell>
          <cell r="W403">
            <v>53</v>
          </cell>
        </row>
      </sheetData>
      <sheetData sheetId="4">
        <row r="20">
          <cell r="E20">
            <v>6</v>
          </cell>
          <cell r="J20">
            <v>4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</row>
        <row r="21">
          <cell r="E21">
            <v>6</v>
          </cell>
          <cell r="J21">
            <v>6</v>
          </cell>
          <cell r="L21">
            <v>4</v>
          </cell>
          <cell r="N21">
            <v>0</v>
          </cell>
          <cell r="P21">
            <v>0</v>
          </cell>
          <cell r="R21">
            <v>1</v>
          </cell>
        </row>
        <row r="22">
          <cell r="E22">
            <v>4</v>
          </cell>
          <cell r="J22">
            <v>7</v>
          </cell>
          <cell r="L22">
            <v>1</v>
          </cell>
          <cell r="N22">
            <v>1</v>
          </cell>
          <cell r="P22">
            <v>0</v>
          </cell>
          <cell r="R22">
            <v>2</v>
          </cell>
        </row>
        <row r="23">
          <cell r="E23">
            <v>15</v>
          </cell>
          <cell r="J23">
            <v>7</v>
          </cell>
          <cell r="L23">
            <v>6</v>
          </cell>
          <cell r="N23">
            <v>0</v>
          </cell>
          <cell r="P23">
            <v>0</v>
          </cell>
          <cell r="R23">
            <v>0</v>
          </cell>
        </row>
        <row r="24">
          <cell r="E24">
            <v>14</v>
          </cell>
          <cell r="J24">
            <v>7</v>
          </cell>
          <cell r="L24">
            <v>3</v>
          </cell>
          <cell r="N24">
            <v>2</v>
          </cell>
          <cell r="P24">
            <v>0</v>
          </cell>
          <cell r="R24">
            <v>0</v>
          </cell>
        </row>
        <row r="25">
          <cell r="E25">
            <v>10</v>
          </cell>
          <cell r="J25">
            <v>1</v>
          </cell>
          <cell r="L25">
            <v>2</v>
          </cell>
          <cell r="N25">
            <v>1</v>
          </cell>
          <cell r="P25">
            <v>1</v>
          </cell>
          <cell r="R25">
            <v>3</v>
          </cell>
        </row>
        <row r="26">
          <cell r="E26">
            <v>3</v>
          </cell>
          <cell r="J26">
            <v>3</v>
          </cell>
          <cell r="L26">
            <v>1</v>
          </cell>
          <cell r="N26">
            <v>1</v>
          </cell>
          <cell r="P26">
            <v>0</v>
          </cell>
          <cell r="R26">
            <v>1</v>
          </cell>
        </row>
        <row r="27">
          <cell r="E27">
            <v>13</v>
          </cell>
          <cell r="J27">
            <v>8</v>
          </cell>
          <cell r="L27">
            <v>1</v>
          </cell>
          <cell r="N27">
            <v>1</v>
          </cell>
          <cell r="P27">
            <v>1</v>
          </cell>
          <cell r="R27">
            <v>0</v>
          </cell>
        </row>
        <row r="28">
          <cell r="E28">
            <v>20</v>
          </cell>
          <cell r="J28">
            <v>9</v>
          </cell>
          <cell r="L28">
            <v>2</v>
          </cell>
          <cell r="N28">
            <v>0</v>
          </cell>
          <cell r="P28">
            <v>6</v>
          </cell>
          <cell r="R28">
            <v>0</v>
          </cell>
        </row>
      </sheetData>
      <sheetData sheetId="5">
        <row r="43">
          <cell r="C43">
            <v>284</v>
          </cell>
          <cell r="F43">
            <v>0</v>
          </cell>
          <cell r="I43">
            <v>69</v>
          </cell>
          <cell r="L43">
            <v>361</v>
          </cell>
          <cell r="M43">
            <v>28</v>
          </cell>
          <cell r="N43">
            <v>100</v>
          </cell>
          <cell r="T43">
            <v>12</v>
          </cell>
        </row>
        <row r="44">
          <cell r="C44">
            <v>112</v>
          </cell>
          <cell r="F44">
            <v>0</v>
          </cell>
          <cell r="I44">
            <v>25</v>
          </cell>
          <cell r="L44">
            <v>104</v>
          </cell>
          <cell r="M44">
            <v>5</v>
          </cell>
          <cell r="N44">
            <v>28</v>
          </cell>
          <cell r="T44">
            <v>5</v>
          </cell>
        </row>
        <row r="45">
          <cell r="C45">
            <v>527</v>
          </cell>
          <cell r="F45">
            <v>0</v>
          </cell>
          <cell r="I45">
            <v>78</v>
          </cell>
          <cell r="L45">
            <v>528</v>
          </cell>
          <cell r="M45">
            <v>8</v>
          </cell>
          <cell r="N45">
            <v>74</v>
          </cell>
          <cell r="T45">
            <v>11</v>
          </cell>
        </row>
        <row r="46">
          <cell r="C46">
            <v>251</v>
          </cell>
          <cell r="F46">
            <v>0</v>
          </cell>
          <cell r="I46">
            <v>104</v>
          </cell>
          <cell r="L46">
            <v>260</v>
          </cell>
          <cell r="M46">
            <v>4</v>
          </cell>
          <cell r="N46">
            <v>93</v>
          </cell>
          <cell r="T46">
            <v>20</v>
          </cell>
        </row>
      </sheetData>
      <sheetData sheetId="7">
        <row r="23">
          <cell r="E23">
            <v>57</v>
          </cell>
          <cell r="G23">
            <v>68</v>
          </cell>
        </row>
        <row r="24">
          <cell r="E24">
            <v>57</v>
          </cell>
          <cell r="G24">
            <v>58</v>
          </cell>
        </row>
        <row r="25">
          <cell r="E25">
            <v>60</v>
          </cell>
          <cell r="G25">
            <v>54</v>
          </cell>
        </row>
        <row r="26">
          <cell r="E26">
            <v>57</v>
          </cell>
          <cell r="G26">
            <v>82</v>
          </cell>
        </row>
        <row r="27">
          <cell r="E27">
            <v>46</v>
          </cell>
          <cell r="G27">
            <v>65</v>
          </cell>
        </row>
        <row r="28">
          <cell r="E28">
            <v>109</v>
          </cell>
          <cell r="G28">
            <v>107</v>
          </cell>
        </row>
        <row r="29">
          <cell r="E29">
            <v>115</v>
          </cell>
          <cell r="G29">
            <v>95</v>
          </cell>
        </row>
        <row r="30">
          <cell r="E30">
            <v>60</v>
          </cell>
          <cell r="G30">
            <v>63</v>
          </cell>
        </row>
        <row r="31">
          <cell r="E31">
            <v>60</v>
          </cell>
          <cell r="G31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Z45"/>
  <sheetViews>
    <sheetView tabSelected="1" zoomScale="80" zoomScaleNormal="80" zoomScalePageLayoutView="60" workbookViewId="0" topLeftCell="A1">
      <selection activeCell="A1" sqref="A1"/>
    </sheetView>
  </sheetViews>
  <sheetFormatPr defaultColWidth="9.140625" defaultRowHeight="15"/>
  <cols>
    <col min="1" max="1" width="4.421875" style="65" customWidth="1"/>
    <col min="2" max="2" width="9.140625" style="65" customWidth="1"/>
    <col min="3" max="17" width="7.7109375" style="65" customWidth="1"/>
    <col min="18" max="18" width="10.00390625" style="65" customWidth="1"/>
    <col min="19" max="22" width="7.7109375" style="65" customWidth="1"/>
    <col min="23" max="16384" width="9.140625" style="65" customWidth="1"/>
  </cols>
  <sheetData>
    <row r="4" spans="3:25" ht="23.25">
      <c r="C4" s="29"/>
      <c r="E4" s="225" t="s">
        <v>18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U4" s="239"/>
      <c r="V4" s="239"/>
      <c r="X4" s="239"/>
      <c r="Y4" s="239"/>
    </row>
    <row r="5" spans="21:25" ht="15">
      <c r="U5" s="243"/>
      <c r="V5" s="243"/>
      <c r="X5" s="242"/>
      <c r="Y5" s="242"/>
    </row>
    <row r="6" spans="6:25" ht="18">
      <c r="F6" s="66" t="s">
        <v>81</v>
      </c>
      <c r="G6" s="66"/>
      <c r="H6" s="66"/>
      <c r="I6" s="66"/>
      <c r="J6" s="66"/>
      <c r="K6" s="67"/>
      <c r="L6" s="68" t="s">
        <v>188</v>
      </c>
      <c r="M6" s="232" t="s">
        <v>202</v>
      </c>
      <c r="N6" s="232"/>
      <c r="O6" s="232"/>
      <c r="P6" s="232"/>
      <c r="Q6" s="69"/>
      <c r="X6" s="70"/>
      <c r="Y6" s="70"/>
    </row>
    <row r="7" spans="12:16" ht="18">
      <c r="L7" s="71" t="s">
        <v>189</v>
      </c>
      <c r="M7" s="232" t="s">
        <v>201</v>
      </c>
      <c r="N7" s="232"/>
      <c r="O7" s="232"/>
      <c r="P7" s="232"/>
    </row>
    <row r="8" ht="15.75">
      <c r="B8" s="65" t="s">
        <v>136</v>
      </c>
    </row>
    <row r="11" spans="21:22" ht="15">
      <c r="U11" s="239" t="s">
        <v>102</v>
      </c>
      <c r="V11" s="239"/>
    </row>
    <row r="12" ht="15.75" thickBot="1"/>
    <row r="13" spans="1:22" ht="36.75" customHeight="1" thickBot="1">
      <c r="A13" s="72"/>
      <c r="B13" s="228" t="s">
        <v>164</v>
      </c>
      <c r="C13" s="226" t="s">
        <v>86</v>
      </c>
      <c r="D13" s="229" t="s">
        <v>0</v>
      </c>
      <c r="E13" s="237"/>
      <c r="F13" s="238"/>
      <c r="G13" s="233" t="s">
        <v>79</v>
      </c>
      <c r="H13" s="228" t="s">
        <v>172</v>
      </c>
      <c r="I13" s="229" t="s">
        <v>1</v>
      </c>
      <c r="J13" s="230"/>
      <c r="K13" s="236" t="s">
        <v>2</v>
      </c>
      <c r="L13" s="237"/>
      <c r="M13" s="237"/>
      <c r="N13" s="237"/>
      <c r="O13" s="237"/>
      <c r="P13" s="237"/>
      <c r="Q13" s="230"/>
      <c r="R13" s="233" t="s">
        <v>85</v>
      </c>
      <c r="S13" s="229" t="s">
        <v>3</v>
      </c>
      <c r="T13" s="237"/>
      <c r="U13" s="237"/>
      <c r="V13" s="230"/>
    </row>
    <row r="14" spans="1:22" ht="39.75" customHeight="1" thickBot="1">
      <c r="A14" s="72"/>
      <c r="B14" s="231"/>
      <c r="C14" s="231"/>
      <c r="D14" s="226" t="s">
        <v>4</v>
      </c>
      <c r="E14" s="226" t="s">
        <v>5</v>
      </c>
      <c r="F14" s="226" t="s">
        <v>78</v>
      </c>
      <c r="G14" s="234"/>
      <c r="H14" s="231"/>
      <c r="I14" s="228" t="s">
        <v>145</v>
      </c>
      <c r="J14" s="226" t="s">
        <v>7</v>
      </c>
      <c r="K14" s="226" t="s">
        <v>8</v>
      </c>
      <c r="L14" s="229" t="s">
        <v>9</v>
      </c>
      <c r="M14" s="238"/>
      <c r="N14" s="226" t="s">
        <v>10</v>
      </c>
      <c r="O14" s="226" t="s">
        <v>11</v>
      </c>
      <c r="P14" s="226" t="s">
        <v>12</v>
      </c>
      <c r="Q14" s="228" t="s">
        <v>144</v>
      </c>
      <c r="R14" s="234"/>
      <c r="S14" s="226" t="s">
        <v>13</v>
      </c>
      <c r="T14" s="226" t="s">
        <v>14</v>
      </c>
      <c r="U14" s="226" t="s">
        <v>15</v>
      </c>
      <c r="V14" s="226" t="s">
        <v>16</v>
      </c>
    </row>
    <row r="15" spans="1:26" ht="142.5" customHeight="1" thickBot="1">
      <c r="A15" s="72"/>
      <c r="B15" s="227"/>
      <c r="C15" s="227"/>
      <c r="D15" s="227"/>
      <c r="E15" s="227"/>
      <c r="F15" s="227"/>
      <c r="G15" s="235"/>
      <c r="H15" s="227"/>
      <c r="I15" s="227"/>
      <c r="J15" s="227"/>
      <c r="K15" s="227"/>
      <c r="L15" s="73" t="s">
        <v>6</v>
      </c>
      <c r="M15" s="73" t="s">
        <v>17</v>
      </c>
      <c r="N15" s="227"/>
      <c r="O15" s="227"/>
      <c r="P15" s="227"/>
      <c r="Q15" s="227"/>
      <c r="R15" s="235"/>
      <c r="S15" s="227"/>
      <c r="T15" s="227"/>
      <c r="U15" s="227"/>
      <c r="V15" s="227"/>
      <c r="Z15" s="74"/>
    </row>
    <row r="16" spans="2:26" ht="15.75" thickBot="1">
      <c r="B16" s="75">
        <v>1</v>
      </c>
      <c r="C16" s="76">
        <v>2</v>
      </c>
      <c r="D16" s="76">
        <v>3</v>
      </c>
      <c r="E16" s="76">
        <v>4</v>
      </c>
      <c r="F16" s="77">
        <v>5</v>
      </c>
      <c r="G16" s="75">
        <v>6</v>
      </c>
      <c r="H16" s="76">
        <v>7</v>
      </c>
      <c r="I16" s="76">
        <v>8</v>
      </c>
      <c r="J16" s="76">
        <v>9</v>
      </c>
      <c r="K16" s="76">
        <v>10</v>
      </c>
      <c r="L16" s="76">
        <v>11</v>
      </c>
      <c r="M16" s="76">
        <v>12</v>
      </c>
      <c r="N16" s="76">
        <v>13</v>
      </c>
      <c r="O16" s="76">
        <v>14</v>
      </c>
      <c r="P16" s="77">
        <v>15</v>
      </c>
      <c r="Q16" s="75">
        <v>16</v>
      </c>
      <c r="R16" s="76">
        <v>17</v>
      </c>
      <c r="S16" s="76">
        <v>18</v>
      </c>
      <c r="T16" s="76">
        <v>19</v>
      </c>
      <c r="U16" s="76">
        <v>20</v>
      </c>
      <c r="V16" s="76">
        <v>21</v>
      </c>
      <c r="Z16" s="74"/>
    </row>
    <row r="17" spans="2:22" ht="72" customHeight="1" thickBot="1" thickTop="1">
      <c r="B17" s="78" t="s">
        <v>82</v>
      </c>
      <c r="C17" s="100">
        <f aca="true" t="shared" si="0" ref="C17:V17">C39+C40+C41+C42</f>
        <v>2809</v>
      </c>
      <c r="D17" s="100">
        <f t="shared" si="0"/>
        <v>4161</v>
      </c>
      <c r="E17" s="100">
        <f t="shared" si="0"/>
        <v>9</v>
      </c>
      <c r="F17" s="100">
        <f t="shared" si="0"/>
        <v>4170</v>
      </c>
      <c r="G17" s="100">
        <f t="shared" si="0"/>
        <v>6979</v>
      </c>
      <c r="H17" s="100">
        <f>H39+H40+H41+H42</f>
        <v>4325</v>
      </c>
      <c r="I17" s="100">
        <f t="shared" si="0"/>
        <v>2654</v>
      </c>
      <c r="J17" s="100">
        <f t="shared" si="0"/>
        <v>231</v>
      </c>
      <c r="K17" s="100">
        <f t="shared" si="0"/>
        <v>40</v>
      </c>
      <c r="L17" s="100">
        <f t="shared" si="0"/>
        <v>561</v>
      </c>
      <c r="M17" s="100">
        <f t="shared" si="0"/>
        <v>407</v>
      </c>
      <c r="N17" s="100">
        <f t="shared" si="0"/>
        <v>3402</v>
      </c>
      <c r="O17" s="100">
        <f t="shared" si="0"/>
        <v>285</v>
      </c>
      <c r="P17" s="100">
        <f t="shared" si="0"/>
        <v>37</v>
      </c>
      <c r="Q17" s="100">
        <f>H17</f>
        <v>4325</v>
      </c>
      <c r="R17" s="100">
        <f t="shared" si="0"/>
        <v>56</v>
      </c>
      <c r="S17" s="100">
        <f t="shared" si="0"/>
        <v>1455</v>
      </c>
      <c r="T17" s="100">
        <f t="shared" si="0"/>
        <v>906</v>
      </c>
      <c r="U17" s="100">
        <f t="shared" si="0"/>
        <v>712</v>
      </c>
      <c r="V17" s="100">
        <f t="shared" si="0"/>
        <v>1252</v>
      </c>
    </row>
    <row r="18" ht="15.75" thickTop="1"/>
    <row r="19" ht="15">
      <c r="C19" s="74" t="s">
        <v>171</v>
      </c>
    </row>
    <row r="20" spans="3:4" ht="15">
      <c r="C20" s="240" t="s">
        <v>201</v>
      </c>
      <c r="D20" s="241"/>
    </row>
    <row r="21" ht="15">
      <c r="O21" s="74" t="s">
        <v>200</v>
      </c>
    </row>
    <row r="23" ht="15">
      <c r="O23" s="74" t="s">
        <v>165</v>
      </c>
    </row>
    <row r="29" spans="5:18" ht="23.25">
      <c r="E29" s="225" t="s">
        <v>18</v>
      </c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</row>
    <row r="31" spans="6:17" ht="18">
      <c r="F31" s="66" t="s">
        <v>81</v>
      </c>
      <c r="G31" s="66"/>
      <c r="H31" s="66"/>
      <c r="I31" s="66"/>
      <c r="J31" s="66"/>
      <c r="K31" s="67"/>
      <c r="L31" s="68" t="s">
        <v>188</v>
      </c>
      <c r="M31" s="232" t="s">
        <v>202</v>
      </c>
      <c r="N31" s="232"/>
      <c r="O31" s="232"/>
      <c r="P31" s="232"/>
      <c r="Q31" s="71"/>
    </row>
    <row r="32" spans="12:16" ht="18">
      <c r="L32" s="71" t="s">
        <v>189</v>
      </c>
      <c r="M32" s="232" t="s">
        <v>201</v>
      </c>
      <c r="N32" s="232"/>
      <c r="O32" s="232"/>
      <c r="P32" s="232"/>
    </row>
    <row r="33" ht="15.75">
      <c r="B33" s="65" t="s">
        <v>136</v>
      </c>
    </row>
    <row r="34" spans="21:22" ht="15.75" thickBot="1">
      <c r="U34" s="239" t="s">
        <v>80</v>
      </c>
      <c r="V34" s="239"/>
    </row>
    <row r="35" spans="2:22" ht="36.75" customHeight="1" thickBot="1">
      <c r="B35" s="226" t="s">
        <v>95</v>
      </c>
      <c r="C35" s="226" t="s">
        <v>86</v>
      </c>
      <c r="D35" s="229" t="s">
        <v>0</v>
      </c>
      <c r="E35" s="237"/>
      <c r="F35" s="238"/>
      <c r="G35" s="233" t="s">
        <v>79</v>
      </c>
      <c r="H35" s="228" t="s">
        <v>172</v>
      </c>
      <c r="I35" s="229" t="s">
        <v>1</v>
      </c>
      <c r="J35" s="230"/>
      <c r="K35" s="236" t="s">
        <v>2</v>
      </c>
      <c r="L35" s="237"/>
      <c r="M35" s="237"/>
      <c r="N35" s="237"/>
      <c r="O35" s="237"/>
      <c r="P35" s="237"/>
      <c r="Q35" s="230"/>
      <c r="R35" s="233" t="s">
        <v>85</v>
      </c>
      <c r="S35" s="229" t="s">
        <v>3</v>
      </c>
      <c r="T35" s="237"/>
      <c r="U35" s="237"/>
      <c r="V35" s="230"/>
    </row>
    <row r="36" spans="2:22" ht="39.75" customHeight="1" thickBot="1">
      <c r="B36" s="231"/>
      <c r="C36" s="231"/>
      <c r="D36" s="226" t="s">
        <v>4</v>
      </c>
      <c r="E36" s="226" t="s">
        <v>5</v>
      </c>
      <c r="F36" s="226" t="s">
        <v>78</v>
      </c>
      <c r="G36" s="234"/>
      <c r="H36" s="231"/>
      <c r="I36" s="228" t="s">
        <v>145</v>
      </c>
      <c r="J36" s="226" t="s">
        <v>7</v>
      </c>
      <c r="K36" s="228" t="s">
        <v>26</v>
      </c>
      <c r="L36" s="229" t="s">
        <v>9</v>
      </c>
      <c r="M36" s="238"/>
      <c r="N36" s="226" t="s">
        <v>10</v>
      </c>
      <c r="O36" s="226" t="s">
        <v>11</v>
      </c>
      <c r="P36" s="226" t="s">
        <v>12</v>
      </c>
      <c r="Q36" s="228" t="s">
        <v>144</v>
      </c>
      <c r="R36" s="234"/>
      <c r="S36" s="226" t="s">
        <v>13</v>
      </c>
      <c r="T36" s="226" t="s">
        <v>14</v>
      </c>
      <c r="U36" s="226" t="s">
        <v>15</v>
      </c>
      <c r="V36" s="226" t="s">
        <v>16</v>
      </c>
    </row>
    <row r="37" spans="2:22" ht="142.5" customHeight="1" thickBot="1">
      <c r="B37" s="227"/>
      <c r="C37" s="227"/>
      <c r="D37" s="227"/>
      <c r="E37" s="227"/>
      <c r="F37" s="227"/>
      <c r="G37" s="235"/>
      <c r="H37" s="227"/>
      <c r="I37" s="227"/>
      <c r="J37" s="227"/>
      <c r="K37" s="227"/>
      <c r="L37" s="73" t="s">
        <v>6</v>
      </c>
      <c r="M37" s="73" t="s">
        <v>17</v>
      </c>
      <c r="N37" s="227"/>
      <c r="O37" s="227"/>
      <c r="P37" s="227"/>
      <c r="Q37" s="227"/>
      <c r="R37" s="235"/>
      <c r="S37" s="227"/>
      <c r="T37" s="227"/>
      <c r="U37" s="227"/>
      <c r="V37" s="227"/>
    </row>
    <row r="38" spans="2:22" ht="15.75" customHeight="1" thickBot="1">
      <c r="B38" s="75">
        <v>1</v>
      </c>
      <c r="C38" s="76">
        <v>2</v>
      </c>
      <c r="D38" s="76">
        <v>3</v>
      </c>
      <c r="E38" s="76">
        <v>4</v>
      </c>
      <c r="F38" s="77">
        <v>5</v>
      </c>
      <c r="G38" s="75">
        <v>6</v>
      </c>
      <c r="H38" s="148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86">
        <v>13</v>
      </c>
      <c r="O38" s="76">
        <v>14</v>
      </c>
      <c r="P38" s="77">
        <v>15</v>
      </c>
      <c r="Q38" s="75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</row>
    <row r="39" spans="2:22" ht="72" customHeight="1" thickBot="1" thickTop="1">
      <c r="B39" s="78" t="s">
        <v>87</v>
      </c>
      <c r="C39" s="99">
        <v>1248</v>
      </c>
      <c r="D39" s="194">
        <f>'[1]obr.P.2'!$D$39+'[2]obr.P.2'!$D$39</f>
        <v>1245</v>
      </c>
      <c r="E39" s="194">
        <f>'[1]obr.P.2'!$E$39+'[2]obr.P.2'!$E$39</f>
        <v>3</v>
      </c>
      <c r="F39" s="101">
        <f>D39+E39</f>
        <v>1248</v>
      </c>
      <c r="G39" s="100">
        <f>C39+F39</f>
        <v>2496</v>
      </c>
      <c r="H39" s="100">
        <f>Q39</f>
        <v>1631</v>
      </c>
      <c r="I39" s="100">
        <f>G39-H39</f>
        <v>865</v>
      </c>
      <c r="J39" s="194">
        <f>'[1]obr.P.2'!$J$39+'[2]obr.P.2'!$J$39</f>
        <v>93</v>
      </c>
      <c r="K39" s="194">
        <f>'[1]obr.P.2'!$K$39+'[2]obr.P.2'!$K$39</f>
        <v>17</v>
      </c>
      <c r="L39" s="194">
        <f>'[1]obr.P.2'!$L$39+'[2]obr.P.2'!$L$39</f>
        <v>264</v>
      </c>
      <c r="M39" s="194">
        <f>'[1]obr.P.2'!$M$39+'[2]obr.P.2'!$M$39</f>
        <v>165</v>
      </c>
      <c r="N39" s="194">
        <f>'[1]obr.P.2'!$N$39+'[2]obr.P.2'!$N$39</f>
        <v>1204</v>
      </c>
      <c r="O39" s="194">
        <f>'[1]obr.P.2'!$O$39+'[2]obr.P.2'!$O$39</f>
        <v>128</v>
      </c>
      <c r="P39" s="194">
        <f>'[1]obr.P.2'!$P$39+'[2]obr.P.2'!$P$39</f>
        <v>18</v>
      </c>
      <c r="Q39" s="101">
        <f>K39+L39+N39+O39+P39</f>
        <v>1631</v>
      </c>
      <c r="R39" s="194">
        <f>'[1]obr.P.2'!$R$39+'[2]obr.P.2'!$R$39</f>
        <v>24</v>
      </c>
      <c r="S39" s="194">
        <f>'[1]obr.P.2'!$S$39+'[2]obr.P.2'!$S$39</f>
        <v>422</v>
      </c>
      <c r="T39" s="194">
        <f>'[1]obr.P.2'!$T$39+'[2]obr.P.2'!$T$39</f>
        <v>283</v>
      </c>
      <c r="U39" s="194">
        <f>'[1]obr.P.2'!$U$39+'[2]obr.P.2'!$U$39</f>
        <v>288</v>
      </c>
      <c r="V39" s="199">
        <f>'[1]obr.P.2'!$V$39+'[2]obr.P.2'!$V$39</f>
        <v>638</v>
      </c>
    </row>
    <row r="40" spans="2:22" ht="72" customHeight="1" thickBot="1" thickTop="1">
      <c r="B40" s="79" t="s">
        <v>88</v>
      </c>
      <c r="C40" s="99">
        <v>163</v>
      </c>
      <c r="D40" s="194">
        <f>'[1]obr.P.2'!$D$40+'[2]obr.P.2'!$D$40</f>
        <v>489</v>
      </c>
      <c r="E40" s="194">
        <f>'[1]obr.P.2'!$E$40+'[2]obr.P.2'!$E$40</f>
        <v>0</v>
      </c>
      <c r="F40" s="101">
        <f>D40+E40</f>
        <v>489</v>
      </c>
      <c r="G40" s="100">
        <f>C40+F40</f>
        <v>652</v>
      </c>
      <c r="H40" s="100">
        <f>Q40</f>
        <v>521</v>
      </c>
      <c r="I40" s="100">
        <f>G40-H40</f>
        <v>131</v>
      </c>
      <c r="J40" s="198">
        <f>'[1]obr.P.2'!$J$40+'[2]obr.P.2'!$J$40</f>
        <v>26</v>
      </c>
      <c r="K40" s="198">
        <f>'[1]obr.P.2'!$K$40+'[2]obr.P.2'!$K$40</f>
        <v>9</v>
      </c>
      <c r="L40" s="201">
        <f>'[1]obr.P.2'!$L$40+'[2]obr.P.2'!$L$40</f>
        <v>49</v>
      </c>
      <c r="M40" s="201">
        <f>'[1]obr.P.2'!$M$40+'[2]obr.P.2'!$M$40</f>
        <v>37</v>
      </c>
      <c r="N40" s="198">
        <f>'[1]obr.P.2'!$N$40+'[2]obr.P.2'!$N$40</f>
        <v>415</v>
      </c>
      <c r="O40" s="198">
        <f>'[1]obr.P.2'!$O$40+'[2]obr.P.2'!$O$40</f>
        <v>37</v>
      </c>
      <c r="P40" s="198">
        <f>'[1]obr.P.2'!$P$40+'[2]obr.P.2'!$P$40</f>
        <v>11</v>
      </c>
      <c r="Q40" s="101">
        <f>K40+L40+N40+O40+P40</f>
        <v>521</v>
      </c>
      <c r="R40" s="198">
        <f>'[1]obr.P.2'!$R$40+'[2]obr.P.2'!$R$40</f>
        <v>3</v>
      </c>
      <c r="S40" s="198">
        <f>'[1]obr.P.2'!$S$40+'[2]obr.P.2'!$S$40</f>
        <v>290</v>
      </c>
      <c r="T40" s="198">
        <f>'[1]obr.P.2'!$T$40+'[2]obr.P.2'!$T$40</f>
        <v>84</v>
      </c>
      <c r="U40" s="198">
        <f>'[1]obr.P.2'!$U$40+'[2]obr.P.2'!$U$40</f>
        <v>59</v>
      </c>
      <c r="V40" s="200">
        <f>'[1]obr.P.2'!$V$40+'[2]obr.P.2'!$V$40</f>
        <v>88</v>
      </c>
    </row>
    <row r="41" spans="2:22" ht="72" customHeight="1" thickBot="1" thickTop="1">
      <c r="B41" s="78" t="s">
        <v>89</v>
      </c>
      <c r="C41" s="99">
        <v>699</v>
      </c>
      <c r="D41" s="194">
        <f>'[1]obr.P.2'!$D$41+'[2]obr.P.2'!$D$41</f>
        <v>975</v>
      </c>
      <c r="E41" s="194">
        <f>'[1]obr.P.2'!$E$41+'[2]obr.P.2'!$E$41</f>
        <v>2</v>
      </c>
      <c r="F41" s="101">
        <f>D41+E41</f>
        <v>977</v>
      </c>
      <c r="G41" s="100">
        <f>C41+F41</f>
        <v>1676</v>
      </c>
      <c r="H41" s="100">
        <f>Q41</f>
        <v>1027</v>
      </c>
      <c r="I41" s="100">
        <f>G41-H41</f>
        <v>649</v>
      </c>
      <c r="J41" s="194">
        <f>'[1]obr.P.2'!$J$41+'[2]obr.P.2'!$J$41</f>
        <v>3</v>
      </c>
      <c r="K41" s="194">
        <f>'[1]obr.P.2'!$K$41+'[2]obr.P.2'!$K$41</f>
        <v>1</v>
      </c>
      <c r="L41" s="201">
        <f>'[1]obr.P.2'!$L$41+'[2]obr.P.2'!$L$41</f>
        <v>152</v>
      </c>
      <c r="M41" s="201">
        <f>'[1]obr.P.2'!$M$41+'[2]obr.P.2'!$M$41</f>
        <v>128</v>
      </c>
      <c r="N41" s="194">
        <f>'[1]obr.P.2'!$N$41+'[2]obr.P.2'!$N$41</f>
        <v>796</v>
      </c>
      <c r="O41" s="194">
        <f>'[1]obr.P.2'!$O$41+'[2]obr.P.2'!$O$41</f>
        <v>76</v>
      </c>
      <c r="P41" s="194">
        <f>'[1]obr.P.2'!$P$41+'[2]obr.P.2'!$P$41</f>
        <v>2</v>
      </c>
      <c r="Q41" s="101">
        <f>K41+L41+N41+O41+P41</f>
        <v>1027</v>
      </c>
      <c r="R41" s="198">
        <f>'[1]obr.P.2'!$R$41+'[2]obr.P.2'!$R$41</f>
        <v>7</v>
      </c>
      <c r="S41" s="201">
        <f>'[1]obr.P.2'!$S$41+'[2]obr.P.2'!$S$41</f>
        <v>344</v>
      </c>
      <c r="T41" s="201">
        <f>'[1]obr.P.2'!$T$41+'[2]obr.P.2'!$T$41</f>
        <v>219</v>
      </c>
      <c r="U41" s="201">
        <f>'[1]obr.P.2'!$U$41+'[2]obr.P.2'!$U$41</f>
        <v>167</v>
      </c>
      <c r="V41" s="202">
        <f>'[1]obr.P.2'!$V$41+'[2]obr.P.2'!$V$41</f>
        <v>297</v>
      </c>
    </row>
    <row r="42" spans="2:22" ht="72" customHeight="1" thickBot="1" thickTop="1">
      <c r="B42" s="80" t="s">
        <v>90</v>
      </c>
      <c r="C42" s="99">
        <v>699</v>
      </c>
      <c r="D42" s="194">
        <f>'[1]obr.P.2'!$D$42+'[2]obr.P.2'!$D$42</f>
        <v>1452</v>
      </c>
      <c r="E42" s="194">
        <f>'[1]obr.P.2'!$E$42+'[2]obr.P.2'!$E$42</f>
        <v>4</v>
      </c>
      <c r="F42" s="101">
        <f>D42+E42</f>
        <v>1456</v>
      </c>
      <c r="G42" s="100">
        <f>C42+F42</f>
        <v>2155</v>
      </c>
      <c r="H42" s="100">
        <f>Q42</f>
        <v>1146</v>
      </c>
      <c r="I42" s="100">
        <f>G42-H42</f>
        <v>1009</v>
      </c>
      <c r="J42" s="194">
        <f>'[1]obr.P.2'!$J$42+'[2]obr.P.2'!$J$42</f>
        <v>109</v>
      </c>
      <c r="K42" s="194">
        <f>'[1]obr.P.2'!$K$42+'[2]obr.P.2'!$K$42</f>
        <v>13</v>
      </c>
      <c r="L42" s="195">
        <f>'[1]obr.P.2'!$L$42+'[2]obr.P.2'!$L$42</f>
        <v>96</v>
      </c>
      <c r="M42" s="195">
        <f>'[1]obr.P.2'!$M$42+'[2]obr.P.2'!$M$42</f>
        <v>77</v>
      </c>
      <c r="N42" s="194">
        <f>'[1]obr.P.2'!$N$42+'[2]obr.P.2'!$N$42</f>
        <v>987</v>
      </c>
      <c r="O42" s="194">
        <f>'[1]obr.P.2'!$O$42+'[2]obr.P.2'!$O$42</f>
        <v>44</v>
      </c>
      <c r="P42" s="194">
        <f>'[1]obr.P.2'!$P$42+'[2]obr.P.2'!$P$42</f>
        <v>6</v>
      </c>
      <c r="Q42" s="101">
        <f>K42+L42+N42+O42+P42</f>
        <v>1146</v>
      </c>
      <c r="R42" s="194">
        <f>'[1]obr.P.2'!$R$42+'[2]obr.P.2'!$R$42</f>
        <v>22</v>
      </c>
      <c r="S42" s="194">
        <f>'[1]obr.P.2'!$S$42+'[2]obr.P.2'!$S$42</f>
        <v>399</v>
      </c>
      <c r="T42" s="194">
        <f>'[1]obr.P.2'!$T$42+'[2]obr.P.2'!$T$42</f>
        <v>320</v>
      </c>
      <c r="U42" s="194">
        <f>'[1]obr.P.2'!$U$42+'[2]obr.P.2'!$U$42</f>
        <v>198</v>
      </c>
      <c r="V42" s="199">
        <f>'[1]obr.P.2'!$V$42+'[2]obr.P.2'!$V$42</f>
        <v>229</v>
      </c>
    </row>
    <row r="43" spans="3:7" ht="16.5" thickTop="1">
      <c r="C43" s="74"/>
      <c r="F43" s="81"/>
      <c r="G43" s="81"/>
    </row>
    <row r="44" spans="3:17" ht="15">
      <c r="C44" s="74" t="s">
        <v>171</v>
      </c>
      <c r="I44" s="82"/>
      <c r="J44" s="83"/>
      <c r="Q44" s="74" t="s">
        <v>200</v>
      </c>
    </row>
    <row r="45" spans="2:17" ht="15">
      <c r="B45" s="84"/>
      <c r="C45" s="240" t="s">
        <v>201</v>
      </c>
      <c r="D45" s="241"/>
      <c r="E45" s="84"/>
      <c r="I45" s="82"/>
      <c r="J45" s="83"/>
      <c r="Q45" s="74" t="s">
        <v>165</v>
      </c>
    </row>
  </sheetData>
  <sheetProtection formatCells="0" selectLockedCells="1"/>
  <mergeCells count="62">
    <mergeCell ref="C20:D20"/>
    <mergeCell ref="U11:V11"/>
    <mergeCell ref="L14:M14"/>
    <mergeCell ref="N14:N15"/>
    <mergeCell ref="V14:V15"/>
    <mergeCell ref="Q14:Q15"/>
    <mergeCell ref="S14:S15"/>
    <mergeCell ref="J14:J15"/>
    <mergeCell ref="I14:I15"/>
    <mergeCell ref="X4:Y4"/>
    <mergeCell ref="X5:Y5"/>
    <mergeCell ref="U5:V5"/>
    <mergeCell ref="U4:V4"/>
    <mergeCell ref="S13:V13"/>
    <mergeCell ref="B35:B37"/>
    <mergeCell ref="C35:C37"/>
    <mergeCell ref="D35:F35"/>
    <mergeCell ref="U34:V34"/>
    <mergeCell ref="C45:D45"/>
    <mergeCell ref="D36:D37"/>
    <mergeCell ref="E36:E37"/>
    <mergeCell ref="S36:S37"/>
    <mergeCell ref="L36:M36"/>
    <mergeCell ref="S35:V35"/>
    <mergeCell ref="K35:Q35"/>
    <mergeCell ref="P36:P37"/>
    <mergeCell ref="V36:V37"/>
    <mergeCell ref="O36:O37"/>
    <mergeCell ref="R35:R37"/>
    <mergeCell ref="B13:B15"/>
    <mergeCell ref="C13:C15"/>
    <mergeCell ref="D13:F13"/>
    <mergeCell ref="D14:D15"/>
    <mergeCell ref="E14:E15"/>
    <mergeCell ref="F14:F15"/>
    <mergeCell ref="M32:P32"/>
    <mergeCell ref="P14:P15"/>
    <mergeCell ref="U36:U37"/>
    <mergeCell ref="U14:U15"/>
    <mergeCell ref="R13:R15"/>
    <mergeCell ref="O14:O15"/>
    <mergeCell ref="T14:T15"/>
    <mergeCell ref="K13:Q13"/>
    <mergeCell ref="T36:T37"/>
    <mergeCell ref="N36:N37"/>
    <mergeCell ref="Q36:Q37"/>
    <mergeCell ref="E4:R4"/>
    <mergeCell ref="E29:R29"/>
    <mergeCell ref="F36:F37"/>
    <mergeCell ref="I36:I37"/>
    <mergeCell ref="J36:J37"/>
    <mergeCell ref="K36:K37"/>
    <mergeCell ref="I35:J35"/>
    <mergeCell ref="K14:K15"/>
    <mergeCell ref="I13:J13"/>
    <mergeCell ref="H35:H37"/>
    <mergeCell ref="M31:P31"/>
    <mergeCell ref="G13:G15"/>
    <mergeCell ref="G35:G37"/>
    <mergeCell ref="M6:P6"/>
    <mergeCell ref="M7:P7"/>
    <mergeCell ref="H13:H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2"/>
  <rowBreaks count="1" manualBreakCount="1">
    <brk id="2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3:S39"/>
  <sheetViews>
    <sheetView zoomScale="80" zoomScaleNormal="80" zoomScalePageLayoutView="60" workbookViewId="0" topLeftCell="A1">
      <selection activeCell="A1" sqref="A1"/>
    </sheetView>
  </sheetViews>
  <sheetFormatPr defaultColWidth="9.140625" defaultRowHeight="15"/>
  <cols>
    <col min="1" max="1" width="3.8515625" style="65" customWidth="1"/>
    <col min="2" max="2" width="9.140625" style="65" customWidth="1"/>
    <col min="3" max="19" width="7.7109375" style="65" customWidth="1"/>
    <col min="20" max="20" width="10.00390625" style="65" customWidth="1"/>
    <col min="21" max="21" width="9.140625" style="65" customWidth="1"/>
    <col min="22" max="22" width="11.57421875" style="65" bestFit="1" customWidth="1"/>
    <col min="23" max="16384" width="9.140625" style="65" customWidth="1"/>
  </cols>
  <sheetData>
    <row r="3" spans="4:16" ht="15.75" customHeight="1">
      <c r="D3" s="244" t="s">
        <v>96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3:16" ht="23.25" customHeight="1">
      <c r="C4" s="29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4:16" ht="15" customHeight="1"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4:15" ht="15" customHeight="1"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4:15" ht="15" customHeight="1"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6" ht="18">
      <c r="B8" s="71" t="s">
        <v>97</v>
      </c>
      <c r="L8" s="68" t="s">
        <v>188</v>
      </c>
      <c r="M8" s="232" t="str">
        <f>'obr.P.2'!M31</f>
        <v>01.01.2016 године</v>
      </c>
      <c r="N8" s="250"/>
      <c r="O8" s="250"/>
      <c r="P8" s="250"/>
    </row>
    <row r="9" spans="7:17" ht="18">
      <c r="G9" s="66" t="s">
        <v>81</v>
      </c>
      <c r="H9" s="66"/>
      <c r="I9" s="66"/>
      <c r="J9" s="66"/>
      <c r="K9" s="67"/>
      <c r="L9" s="71" t="s">
        <v>189</v>
      </c>
      <c r="M9" s="232" t="str">
        <f>'obr.P.2'!M32</f>
        <v>31.12.2016 године</v>
      </c>
      <c r="N9" s="250"/>
      <c r="O9" s="250"/>
      <c r="P9" s="250"/>
      <c r="Q9" s="71"/>
    </row>
    <row r="10" spans="7:19" ht="18">
      <c r="G10" s="66"/>
      <c r="H10" s="66"/>
      <c r="I10" s="66"/>
      <c r="J10" s="66"/>
      <c r="K10" s="66"/>
      <c r="L10" s="66"/>
      <c r="R10" s="253" t="s">
        <v>101</v>
      </c>
      <c r="S10" s="253"/>
    </row>
    <row r="11" spans="18:19" ht="15.75" thickBot="1">
      <c r="R11" s="88"/>
      <c r="S11" s="88"/>
    </row>
    <row r="12" spans="2:19" ht="36.75" customHeight="1" thickBot="1">
      <c r="B12" s="228" t="s">
        <v>164</v>
      </c>
      <c r="C12" s="226" t="s">
        <v>19</v>
      </c>
      <c r="D12" s="226" t="s">
        <v>20</v>
      </c>
      <c r="E12" s="226" t="s">
        <v>21</v>
      </c>
      <c r="F12" s="226" t="s">
        <v>22</v>
      </c>
      <c r="G12" s="226" t="s">
        <v>23</v>
      </c>
      <c r="H12" s="226" t="s">
        <v>98</v>
      </c>
      <c r="I12" s="226" t="s">
        <v>99</v>
      </c>
      <c r="J12" s="226" t="s">
        <v>24</v>
      </c>
      <c r="K12" s="247" t="s">
        <v>25</v>
      </c>
      <c r="L12" s="248"/>
      <c r="M12" s="248"/>
      <c r="N12" s="248"/>
      <c r="O12" s="248"/>
      <c r="P12" s="248"/>
      <c r="Q12" s="249"/>
      <c r="R12" s="226" t="s">
        <v>26</v>
      </c>
      <c r="S12" s="226" t="s">
        <v>27</v>
      </c>
    </row>
    <row r="13" spans="2:19" ht="39.75" customHeight="1" thickBot="1">
      <c r="B13" s="231"/>
      <c r="C13" s="231"/>
      <c r="D13" s="231"/>
      <c r="E13" s="231"/>
      <c r="F13" s="231"/>
      <c r="G13" s="231"/>
      <c r="H13" s="231"/>
      <c r="I13" s="231"/>
      <c r="J13" s="231"/>
      <c r="K13" s="254" t="s">
        <v>162</v>
      </c>
      <c r="L13" s="247" t="s">
        <v>28</v>
      </c>
      <c r="M13" s="248"/>
      <c r="N13" s="248"/>
      <c r="O13" s="248"/>
      <c r="P13" s="249"/>
      <c r="Q13" s="251" t="s">
        <v>29</v>
      </c>
      <c r="R13" s="231"/>
      <c r="S13" s="231"/>
    </row>
    <row r="14" spans="2:19" ht="142.5" customHeight="1" thickBot="1">
      <c r="B14" s="227"/>
      <c r="C14" s="227"/>
      <c r="D14" s="227"/>
      <c r="E14" s="227"/>
      <c r="F14" s="227"/>
      <c r="G14" s="227"/>
      <c r="H14" s="245"/>
      <c r="I14" s="245"/>
      <c r="J14" s="227"/>
      <c r="K14" s="252"/>
      <c r="L14" s="89" t="s">
        <v>163</v>
      </c>
      <c r="M14" s="90" t="s">
        <v>30</v>
      </c>
      <c r="N14" s="90" t="s">
        <v>31</v>
      </c>
      <c r="O14" s="90" t="s">
        <v>32</v>
      </c>
      <c r="P14" s="90" t="s">
        <v>33</v>
      </c>
      <c r="Q14" s="252"/>
      <c r="R14" s="227"/>
      <c r="S14" s="227"/>
    </row>
    <row r="15" spans="2:19" ht="15.75" thickBot="1">
      <c r="B15" s="91"/>
      <c r="C15" s="92">
        <v>1</v>
      </c>
      <c r="D15" s="92">
        <v>2</v>
      </c>
      <c r="E15" s="92">
        <v>3</v>
      </c>
      <c r="F15" s="92">
        <v>4</v>
      </c>
      <c r="G15" s="92">
        <v>5</v>
      </c>
      <c r="H15" s="92">
        <v>6</v>
      </c>
      <c r="I15" s="92">
        <v>7</v>
      </c>
      <c r="J15" s="92">
        <v>8</v>
      </c>
      <c r="K15" s="92">
        <v>9</v>
      </c>
      <c r="L15" s="92">
        <v>10</v>
      </c>
      <c r="M15" s="92">
        <v>11</v>
      </c>
      <c r="N15" s="92">
        <v>12</v>
      </c>
      <c r="O15" s="92">
        <v>13</v>
      </c>
      <c r="P15" s="92">
        <v>14</v>
      </c>
      <c r="Q15" s="92">
        <v>15</v>
      </c>
      <c r="R15" s="92">
        <v>16</v>
      </c>
      <c r="S15" s="92">
        <v>17</v>
      </c>
    </row>
    <row r="16" spans="2:19" ht="72" customHeight="1" thickBot="1" thickTop="1">
      <c r="B16" s="93" t="s">
        <v>82</v>
      </c>
      <c r="C16" s="103">
        <f aca="true" t="shared" si="0" ref="C16:S16">C33+C34+C35+C36</f>
        <v>3267</v>
      </c>
      <c r="D16" s="103">
        <f t="shared" si="0"/>
        <v>13</v>
      </c>
      <c r="E16" s="103">
        <f t="shared" si="0"/>
        <v>4</v>
      </c>
      <c r="F16" s="103">
        <f t="shared" si="0"/>
        <v>86</v>
      </c>
      <c r="G16" s="103">
        <f t="shared" si="0"/>
        <v>32</v>
      </c>
      <c r="H16" s="103">
        <f t="shared" si="0"/>
        <v>1041</v>
      </c>
      <c r="I16" s="103">
        <f t="shared" si="0"/>
        <v>16</v>
      </c>
      <c r="J16" s="103">
        <f t="shared" si="0"/>
        <v>9</v>
      </c>
      <c r="K16" s="103">
        <f t="shared" si="0"/>
        <v>561</v>
      </c>
      <c r="L16" s="103">
        <f t="shared" si="0"/>
        <v>407</v>
      </c>
      <c r="M16" s="103">
        <f t="shared" si="0"/>
        <v>117</v>
      </c>
      <c r="N16" s="103">
        <f t="shared" si="0"/>
        <v>202</v>
      </c>
      <c r="O16" s="103">
        <f t="shared" si="0"/>
        <v>39</v>
      </c>
      <c r="P16" s="103">
        <f t="shared" si="0"/>
        <v>49</v>
      </c>
      <c r="Q16" s="103">
        <f t="shared" si="0"/>
        <v>154</v>
      </c>
      <c r="R16" s="103">
        <f t="shared" si="0"/>
        <v>40</v>
      </c>
      <c r="S16" s="104">
        <f t="shared" si="0"/>
        <v>4325</v>
      </c>
    </row>
    <row r="17" ht="15.75" thickTop="1"/>
    <row r="18" ht="15">
      <c r="C18" s="65" t="s">
        <v>171</v>
      </c>
    </row>
    <row r="19" spans="3:13" ht="15">
      <c r="C19" s="246" t="str">
        <f>'obr.P.2'!C45</f>
        <v>31.12.2016 године</v>
      </c>
      <c r="D19" s="246"/>
      <c r="M19" s="74" t="s">
        <v>200</v>
      </c>
    </row>
    <row r="20" ht="15">
      <c r="M20" s="74" t="s">
        <v>165</v>
      </c>
    </row>
    <row r="22" spans="4:16" ht="15" customHeight="1">
      <c r="D22" s="244" t="s">
        <v>96</v>
      </c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</row>
    <row r="23" spans="4:16" ht="15" customHeight="1"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</row>
    <row r="24" spans="4:16" ht="15" customHeight="1"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</row>
    <row r="25" spans="4:15" ht="15" customHeight="1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6" ht="18">
      <c r="B26" s="71" t="s">
        <v>97</v>
      </c>
      <c r="L26" s="68" t="s">
        <v>188</v>
      </c>
      <c r="M26" s="232" t="str">
        <f>'obr.P.2'!M31</f>
        <v>01.01.2016 године</v>
      </c>
      <c r="N26" s="250"/>
      <c r="O26" s="250"/>
      <c r="P26" s="250"/>
    </row>
    <row r="27" spans="7:17" ht="18">
      <c r="G27" s="66" t="s">
        <v>81</v>
      </c>
      <c r="H27" s="66"/>
      <c r="I27" s="66"/>
      <c r="J27" s="66"/>
      <c r="K27" s="67"/>
      <c r="L27" s="71" t="s">
        <v>189</v>
      </c>
      <c r="M27" s="232" t="str">
        <f>'obr.P.2'!M32</f>
        <v>31.12.2016 године</v>
      </c>
      <c r="N27" s="250"/>
      <c r="O27" s="250"/>
      <c r="P27" s="250"/>
      <c r="Q27" s="71"/>
    </row>
    <row r="28" spans="7:19" ht="18.75" thickBot="1">
      <c r="G28" s="66"/>
      <c r="H28" s="66"/>
      <c r="I28" s="66"/>
      <c r="J28" s="66"/>
      <c r="K28" s="66"/>
      <c r="L28" s="66"/>
      <c r="R28" s="253" t="s">
        <v>101</v>
      </c>
      <c r="S28" s="253"/>
    </row>
    <row r="29" spans="2:19" ht="36.75" customHeight="1" thickBot="1">
      <c r="B29" s="226" t="s">
        <v>95</v>
      </c>
      <c r="C29" s="226" t="s">
        <v>19</v>
      </c>
      <c r="D29" s="226" t="s">
        <v>20</v>
      </c>
      <c r="E29" s="226" t="s">
        <v>21</v>
      </c>
      <c r="F29" s="226" t="s">
        <v>22</v>
      </c>
      <c r="G29" s="226" t="s">
        <v>23</v>
      </c>
      <c r="H29" s="226" t="s">
        <v>98</v>
      </c>
      <c r="I29" s="226" t="s">
        <v>99</v>
      </c>
      <c r="J29" s="226" t="s">
        <v>24</v>
      </c>
      <c r="K29" s="247" t="s">
        <v>25</v>
      </c>
      <c r="L29" s="248"/>
      <c r="M29" s="248"/>
      <c r="N29" s="248"/>
      <c r="O29" s="248"/>
      <c r="P29" s="248"/>
      <c r="Q29" s="249"/>
      <c r="R29" s="226" t="s">
        <v>26</v>
      </c>
      <c r="S29" s="226" t="s">
        <v>27</v>
      </c>
    </row>
    <row r="30" spans="2:19" ht="39.75" customHeight="1" thickBot="1">
      <c r="B30" s="231"/>
      <c r="C30" s="231"/>
      <c r="D30" s="231"/>
      <c r="E30" s="231"/>
      <c r="F30" s="231"/>
      <c r="G30" s="231"/>
      <c r="H30" s="231"/>
      <c r="I30" s="231"/>
      <c r="J30" s="231"/>
      <c r="K30" s="254" t="s">
        <v>162</v>
      </c>
      <c r="L30" s="247" t="s">
        <v>28</v>
      </c>
      <c r="M30" s="248"/>
      <c r="N30" s="248"/>
      <c r="O30" s="248"/>
      <c r="P30" s="249"/>
      <c r="Q30" s="251" t="s">
        <v>29</v>
      </c>
      <c r="R30" s="231"/>
      <c r="S30" s="231"/>
    </row>
    <row r="31" spans="2:19" ht="142.5" customHeight="1" thickBot="1">
      <c r="B31" s="227"/>
      <c r="C31" s="227"/>
      <c r="D31" s="227"/>
      <c r="E31" s="227"/>
      <c r="F31" s="227"/>
      <c r="G31" s="227"/>
      <c r="H31" s="245"/>
      <c r="I31" s="245"/>
      <c r="J31" s="227"/>
      <c r="K31" s="252"/>
      <c r="L31" s="89" t="s">
        <v>163</v>
      </c>
      <c r="M31" s="90" t="s">
        <v>30</v>
      </c>
      <c r="N31" s="90" t="s">
        <v>31</v>
      </c>
      <c r="O31" s="90" t="s">
        <v>32</v>
      </c>
      <c r="P31" s="90" t="s">
        <v>33</v>
      </c>
      <c r="Q31" s="252"/>
      <c r="R31" s="227"/>
      <c r="S31" s="227"/>
    </row>
    <row r="32" spans="2:19" ht="15.75" thickBot="1">
      <c r="B32" s="91"/>
      <c r="C32" s="95">
        <v>1</v>
      </c>
      <c r="D32" s="95">
        <v>2</v>
      </c>
      <c r="E32" s="95">
        <v>3</v>
      </c>
      <c r="F32" s="95">
        <v>4</v>
      </c>
      <c r="G32" s="95">
        <v>5</v>
      </c>
      <c r="H32" s="92">
        <v>6</v>
      </c>
      <c r="I32" s="92">
        <v>7</v>
      </c>
      <c r="J32" s="92">
        <v>8</v>
      </c>
      <c r="K32" s="92">
        <v>9</v>
      </c>
      <c r="L32" s="92">
        <v>10</v>
      </c>
      <c r="M32" s="92">
        <v>11</v>
      </c>
      <c r="N32" s="92">
        <v>12</v>
      </c>
      <c r="O32" s="92">
        <v>13</v>
      </c>
      <c r="P32" s="92">
        <v>14</v>
      </c>
      <c r="Q32" s="92">
        <v>15</v>
      </c>
      <c r="R32" s="92">
        <v>16</v>
      </c>
      <c r="S32" s="96">
        <v>17</v>
      </c>
    </row>
    <row r="33" spans="2:19" ht="72" customHeight="1" thickBot="1" thickTop="1">
      <c r="B33" s="93" t="s">
        <v>87</v>
      </c>
      <c r="C33" s="196">
        <f>'[1]obr.P.4'!$C$33+'[2]obr.P.4'!$C$33</f>
        <v>1165</v>
      </c>
      <c r="D33" s="196">
        <f>'[1]obr.P.4'!$D$33+'[2]obr.P.4'!$D$33</f>
        <v>4</v>
      </c>
      <c r="E33" s="196">
        <f>'[1]obr.P.4'!$E$33+'[2]obr.P.4'!$E$33</f>
        <v>0</v>
      </c>
      <c r="F33" s="196">
        <f>'[1]obr.P.4'!$F$33+'[2]obr.P.4'!$F$33</f>
        <v>23</v>
      </c>
      <c r="G33" s="196">
        <f>'[1]obr.P.4'!$G$33+'[2]obr.P.4'!$G$33</f>
        <v>12</v>
      </c>
      <c r="H33" s="196">
        <f>'[1]obr.P.4'!$H$33+'[2]obr.P.4'!$H$33</f>
        <v>346</v>
      </c>
      <c r="I33" s="196">
        <f>'[1]obr.P.4'!$I$33+'[2]obr.P.4'!$I$33</f>
        <v>15</v>
      </c>
      <c r="J33" s="196">
        <f>'[1]obr.P.4'!$J$33+'[2]obr.P.4'!$J$33</f>
        <v>2</v>
      </c>
      <c r="K33" s="102">
        <f>L33+Q33</f>
        <v>264</v>
      </c>
      <c r="L33" s="102">
        <f>M33+N33+O33+P33</f>
        <v>165</v>
      </c>
      <c r="M33" s="196">
        <f>'[1]obr.P.4'!$M$33+'[2]obr.P.4'!$M$33</f>
        <v>25</v>
      </c>
      <c r="N33" s="196">
        <f>'[1]obr.P.4'!$N$33+'[2]obr.P.4'!$N$33</f>
        <v>100</v>
      </c>
      <c r="O33" s="196">
        <f>'[1]obr.P.4'!$O$33+'[2]obr.P.4'!$O$33</f>
        <v>8</v>
      </c>
      <c r="P33" s="196">
        <f>'[1]obr.P.4'!$P$33+'[2]obr.P.4'!$P$33</f>
        <v>32</v>
      </c>
      <c r="Q33" s="196">
        <f>'[1]obr.P.4'!$Q$33+'[2]obr.P.4'!$Q$33</f>
        <v>99</v>
      </c>
      <c r="R33" s="196">
        <f>'[1]obr.P.4'!$R$33+'[2]obr.P.4'!$R$33</f>
        <v>17</v>
      </c>
      <c r="S33" s="197">
        <f>'[1]obr.P.4'!$S$33+'[2]obr.P.4'!$S$33</f>
        <v>1631</v>
      </c>
    </row>
    <row r="34" spans="2:19" ht="72" customHeight="1" thickBot="1" thickTop="1">
      <c r="B34" s="97" t="s">
        <v>88</v>
      </c>
      <c r="C34" s="195">
        <f>'[1]obr.P.4'!$C$34+'[2]obr.P.4'!$C$34</f>
        <v>385</v>
      </c>
      <c r="D34" s="195">
        <f>'[1]obr.P.4'!$D$34+'[2]obr.P.4'!$D$34</f>
        <v>0</v>
      </c>
      <c r="E34" s="195">
        <f>'[1]obr.P.4'!$E$34+'[2]obr.P.4'!$E$34</f>
        <v>0</v>
      </c>
      <c r="F34" s="195">
        <f>'[1]obr.P.4'!$F$34+'[2]obr.P.4'!$F$34</f>
        <v>26</v>
      </c>
      <c r="G34" s="195">
        <f>'[1]obr.P.4'!$G$34+'[2]obr.P.4'!$G$34</f>
        <v>4</v>
      </c>
      <c r="H34" s="195">
        <f>'[1]obr.P.4'!$H$34+'[2]obr.P.4'!$H$34</f>
        <v>124</v>
      </c>
      <c r="I34" s="195">
        <f>'[1]obr.P.4'!$I$34+'[2]obr.P.4'!$I$34</f>
        <v>0</v>
      </c>
      <c r="J34" s="195">
        <f>'[1]obr.P.4'!$J$34+'[2]obr.P.4'!$J$34</f>
        <v>0</v>
      </c>
      <c r="K34" s="102">
        <f>L34+Q34</f>
        <v>49</v>
      </c>
      <c r="L34" s="102">
        <f>M34+N34+O34+P34</f>
        <v>37</v>
      </c>
      <c r="M34" s="195">
        <f>'[1]obr.P.4'!$M$34+'[2]obr.P.4'!$M$34</f>
        <v>16</v>
      </c>
      <c r="N34" s="195">
        <f>'[1]obr.P.4'!$N$34+'[2]obr.P.4'!$N$34</f>
        <v>13</v>
      </c>
      <c r="O34" s="195">
        <f>'[1]obr.P.4'!$O$34+'[2]obr.P.4'!$O$34</f>
        <v>2</v>
      </c>
      <c r="P34" s="195">
        <f>'[1]obr.P.4'!$P$34+'[2]obr.P.4'!$P$34</f>
        <v>6</v>
      </c>
      <c r="Q34" s="195">
        <f>'[1]obr.P.4'!$Q$34+'[2]obr.P.4'!$Q$34</f>
        <v>12</v>
      </c>
      <c r="R34" s="195">
        <f>'[1]obr.P.4'!$R$34+'[2]obr.P.4'!$R$34</f>
        <v>9</v>
      </c>
      <c r="S34" s="197">
        <f>'[1]obr.P.4'!$S$34+'[2]obr.P.4'!$S$34</f>
        <v>521</v>
      </c>
    </row>
    <row r="35" spans="2:19" ht="72" customHeight="1" thickBot="1" thickTop="1">
      <c r="B35" s="93" t="s">
        <v>89</v>
      </c>
      <c r="C35" s="218">
        <f>'[1]obr.P.4'!$C$35+'[2]obr.P.4'!$C$35</f>
        <v>763</v>
      </c>
      <c r="D35" s="218">
        <f>'[1]obr.P.4'!$D$35+'[2]obr.P.4'!$D$35</f>
        <v>0</v>
      </c>
      <c r="E35" s="195">
        <f>'[1]obr.P.4'!$E$35+'[2]obr.P.4'!$E$35</f>
        <v>0</v>
      </c>
      <c r="F35" s="218">
        <f>'[1]obr.P.4'!$F$35+'[2]obr.P.4'!$F$35</f>
        <v>25</v>
      </c>
      <c r="G35" s="218">
        <f>'[1]obr.P.4'!$G$35+'[2]obr.P.4'!$G$35</f>
        <v>8</v>
      </c>
      <c r="H35" s="218">
        <f>'[1]obr.P.4'!$H$35+'[2]obr.P.4'!$H$35</f>
        <v>219</v>
      </c>
      <c r="I35" s="196">
        <f>'[1]obr.P.4'!$I$35+'[2]obr.P.4'!$I$35</f>
        <v>0</v>
      </c>
      <c r="J35" s="196">
        <f>'[1]obr.P.4'!$J$35+'[2]obr.P.4'!$J$35</f>
        <v>2</v>
      </c>
      <c r="K35" s="102">
        <f>L35+Q35</f>
        <v>152</v>
      </c>
      <c r="L35" s="102">
        <f>M35+N35+O35+P35</f>
        <v>128</v>
      </c>
      <c r="M35" s="196">
        <f>'[1]obr.P.4'!$M$35+'[2]obr.P.4'!$M$35</f>
        <v>37</v>
      </c>
      <c r="N35" s="196">
        <f>'[1]obr.P.4'!$N$35+'[2]obr.P.4'!$N$35</f>
        <v>68</v>
      </c>
      <c r="O35" s="196">
        <f>'[1]obr.P.4'!$O$35+'[2]obr.P.4'!$O$35</f>
        <v>15</v>
      </c>
      <c r="P35" s="196">
        <f>'[1]obr.P.4'!$P$35+'[2]obr.P.4'!$P$35</f>
        <v>8</v>
      </c>
      <c r="Q35" s="196">
        <f>'[1]obr.P.4'!$Q$35+'[2]obr.P.4'!$Q$35</f>
        <v>24</v>
      </c>
      <c r="R35" s="196">
        <f>'[1]obr.P.4'!$R$35+'[2]obr.P.4'!$R$35</f>
        <v>1</v>
      </c>
      <c r="S35" s="197">
        <f>'[1]obr.P.4'!$S$35+'[2]obr.P.4'!$S$35</f>
        <v>1027</v>
      </c>
    </row>
    <row r="36" spans="2:19" ht="72" customHeight="1" thickBot="1" thickTop="1">
      <c r="B36" s="98" t="s">
        <v>90</v>
      </c>
      <c r="C36" s="195">
        <f>'[1]obr.P.4'!$C$36+'[2]obr.P.4'!$C$36</f>
        <v>954</v>
      </c>
      <c r="D36" s="196">
        <f>'[1]obr.P.4'!$D$36+'[2]obr.P.4'!$D$36</f>
        <v>9</v>
      </c>
      <c r="E36" s="196">
        <f>'[1]obr.P.4'!$E$36+'[2]obr.P.4'!$E$36</f>
        <v>4</v>
      </c>
      <c r="F36" s="196">
        <f>'[1]obr.P.4'!$F$36+'[2]obr.P.4'!$F$36</f>
        <v>12</v>
      </c>
      <c r="G36" s="196">
        <f>'[1]obr.P.4'!$G$36+'[2]obr.P.4'!$G$36</f>
        <v>8</v>
      </c>
      <c r="H36" s="196">
        <f>'[1]obr.P.4'!$H$36+'[2]obr.P.4'!$H$36</f>
        <v>352</v>
      </c>
      <c r="I36" s="196">
        <f>'[1]obr.P.4'!$I$36+'[2]obr.P.4'!$I$36</f>
        <v>1</v>
      </c>
      <c r="J36" s="196">
        <f>'[1]obr.P.4'!$J$36+'[2]obr.P.4'!$J$36</f>
        <v>5</v>
      </c>
      <c r="K36" s="102">
        <f>L36+Q36</f>
        <v>96</v>
      </c>
      <c r="L36" s="102">
        <f>M36+N36+O36+P36</f>
        <v>77</v>
      </c>
      <c r="M36" s="196">
        <f>'[1]obr.P.4'!$M$36+'[2]obr.P.4'!$M$36</f>
        <v>39</v>
      </c>
      <c r="N36" s="196">
        <f>'[1]obr.P.4'!$N$36+'[2]obr.P.4'!$N$36</f>
        <v>21</v>
      </c>
      <c r="O36" s="196">
        <f>'[1]obr.P.4'!$O$36+'[2]obr.P.4'!$O$36</f>
        <v>14</v>
      </c>
      <c r="P36" s="196">
        <f>'[1]obr.P.4'!$P$36+'[2]obr.P.4'!$P$36</f>
        <v>3</v>
      </c>
      <c r="Q36" s="196">
        <f>'[1]obr.P.4'!$Q$36+'[2]obr.P.4'!$Q$36</f>
        <v>19</v>
      </c>
      <c r="R36" s="196">
        <f>'[1]obr.P.4'!$R$36+'[2]obr.P.4'!$R$36</f>
        <v>13</v>
      </c>
      <c r="S36" s="197">
        <f>'[1]obr.P.4'!$S$36+'[2]obr.P.4'!$S$36</f>
        <v>1146</v>
      </c>
    </row>
    <row r="37" ht="15.75" thickTop="1"/>
    <row r="38" spans="3:13" ht="15">
      <c r="C38" s="74" t="s">
        <v>171</v>
      </c>
      <c r="M38" s="74" t="s">
        <v>200</v>
      </c>
    </row>
    <row r="39" spans="3:13" ht="15">
      <c r="C39" s="241" t="str">
        <f>'obr.P.2'!C45</f>
        <v>31.12.2016 године</v>
      </c>
      <c r="D39" s="241"/>
      <c r="M39" s="74" t="s">
        <v>165</v>
      </c>
    </row>
  </sheetData>
  <sheetProtection formatCells="0" selectLockedCells="1"/>
  <mergeCells count="40">
    <mergeCell ref="C39:D39"/>
    <mergeCell ref="R10:S10"/>
    <mergeCell ref="I12:I14"/>
    <mergeCell ref="J12:J14"/>
    <mergeCell ref="K12:Q12"/>
    <mergeCell ref="R12:R14"/>
    <mergeCell ref="D12:D14"/>
    <mergeCell ref="E12:E14"/>
    <mergeCell ref="C29:C31"/>
    <mergeCell ref="K30:K31"/>
    <mergeCell ref="M9:P9"/>
    <mergeCell ref="M26:P26"/>
    <mergeCell ref="M27:P27"/>
    <mergeCell ref="L13:P13"/>
    <mergeCell ref="K13:K14"/>
    <mergeCell ref="B29:B31"/>
    <mergeCell ref="S12:S14"/>
    <mergeCell ref="Q13:Q14"/>
    <mergeCell ref="R29:R31"/>
    <mergeCell ref="R28:S28"/>
    <mergeCell ref="S29:S31"/>
    <mergeCell ref="Q30:Q31"/>
    <mergeCell ref="B12:B14"/>
    <mergeCell ref="C12:C14"/>
    <mergeCell ref="D3:P5"/>
    <mergeCell ref="D22:P24"/>
    <mergeCell ref="G29:G31"/>
    <mergeCell ref="H29:H31"/>
    <mergeCell ref="I29:I31"/>
    <mergeCell ref="C19:D19"/>
    <mergeCell ref="F12:F14"/>
    <mergeCell ref="G12:G14"/>
    <mergeCell ref="F29:F31"/>
    <mergeCell ref="H12:H14"/>
    <mergeCell ref="D29:D31"/>
    <mergeCell ref="E29:E31"/>
    <mergeCell ref="J29:J31"/>
    <mergeCell ref="K29:Q29"/>
    <mergeCell ref="L30:P30"/>
    <mergeCell ref="M8:P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2"/>
  <rowBreaks count="1" manualBreakCount="1">
    <brk id="20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AG37"/>
  <sheetViews>
    <sheetView zoomScale="60" zoomScaleNormal="60" zoomScalePageLayoutView="70" workbookViewId="0" topLeftCell="A7">
      <selection activeCell="A7" sqref="A7"/>
    </sheetView>
  </sheetViews>
  <sheetFormatPr defaultColWidth="9.140625" defaultRowHeight="15"/>
  <cols>
    <col min="1" max="1" width="2.421875" style="29" customWidth="1"/>
    <col min="2" max="2" width="4.57421875" style="30" customWidth="1"/>
    <col min="3" max="3" width="19.140625" style="29" customWidth="1"/>
    <col min="4" max="27" width="7.7109375" style="29" customWidth="1"/>
    <col min="28" max="28" width="8.00390625" style="29" customWidth="1"/>
    <col min="29" max="29" width="9.57421875" style="29" customWidth="1"/>
    <col min="30" max="31" width="7.7109375" style="29" customWidth="1"/>
    <col min="32" max="32" width="10.57421875" style="29" customWidth="1"/>
    <col min="33" max="33" width="12.00390625" style="29" customWidth="1"/>
    <col min="34" max="16384" width="9.140625" style="29" customWidth="1"/>
  </cols>
  <sheetData>
    <row r="3" spans="11:26" ht="15" customHeight="1">
      <c r="K3" s="292" t="s">
        <v>137</v>
      </c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1:26" ht="15" customHeight="1"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1:26" ht="15" customHeight="1"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8" spans="4:7" ht="18">
      <c r="D8" s="31" t="s">
        <v>103</v>
      </c>
      <c r="E8" s="31"/>
      <c r="F8" s="31"/>
      <c r="G8" s="31"/>
    </row>
    <row r="11" spans="8:20" ht="15.75">
      <c r="H11" s="29" t="s">
        <v>104</v>
      </c>
      <c r="J11" s="32"/>
      <c r="K11" s="32" t="s">
        <v>107</v>
      </c>
      <c r="L11" s="32"/>
      <c r="M11" s="32"/>
      <c r="N11" s="32"/>
      <c r="O11" s="32"/>
      <c r="P11" s="32"/>
      <c r="Q11" s="32"/>
      <c r="R11" s="32"/>
      <c r="S11" s="32"/>
      <c r="T11" s="32"/>
    </row>
    <row r="13" spans="8:24" ht="18">
      <c r="H13" s="29" t="s">
        <v>105</v>
      </c>
      <c r="K13" s="33" t="s">
        <v>108</v>
      </c>
      <c r="T13" s="68" t="s">
        <v>188</v>
      </c>
      <c r="U13" s="232" t="str">
        <f>'obr.P.2'!M31</f>
        <v>01.01.2016 године</v>
      </c>
      <c r="V13" s="232"/>
      <c r="W13" s="232"/>
      <c r="X13" s="232"/>
    </row>
    <row r="14" spans="11:29" ht="18">
      <c r="K14" s="34"/>
      <c r="L14" s="35"/>
      <c r="M14" s="31" t="s">
        <v>81</v>
      </c>
      <c r="N14" s="31"/>
      <c r="O14" s="31"/>
      <c r="P14" s="31"/>
      <c r="Q14" s="31"/>
      <c r="R14" s="31"/>
      <c r="S14" s="12"/>
      <c r="T14" s="71" t="s">
        <v>189</v>
      </c>
      <c r="U14" s="232" t="str">
        <f>'obr.P.2'!M32</f>
        <v>31.12.2016 године</v>
      </c>
      <c r="V14" s="232"/>
      <c r="W14" s="232"/>
      <c r="X14" s="232"/>
      <c r="Y14" s="12"/>
      <c r="Z14" s="35"/>
      <c r="AA14" s="35"/>
      <c r="AB14" s="35"/>
      <c r="AC14" s="35"/>
    </row>
    <row r="15" spans="32:33" ht="15">
      <c r="AF15" s="293" t="s">
        <v>100</v>
      </c>
      <c r="AG15" s="293"/>
    </row>
    <row r="16" ht="15.75" thickBot="1"/>
    <row r="17" spans="2:33" ht="23.25" customHeight="1" thickBot="1" thickTop="1">
      <c r="B17" s="273" t="s">
        <v>176</v>
      </c>
      <c r="C17" s="276" t="s">
        <v>177</v>
      </c>
      <c r="D17" s="283" t="s">
        <v>34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301" t="s">
        <v>35</v>
      </c>
      <c r="W17" s="283"/>
      <c r="X17" s="283"/>
      <c r="Y17" s="283"/>
      <c r="Z17" s="283"/>
      <c r="AA17" s="283"/>
      <c r="AB17" s="283"/>
      <c r="AC17" s="283"/>
      <c r="AD17" s="302"/>
      <c r="AE17" s="279" t="s">
        <v>36</v>
      </c>
      <c r="AF17" s="260" t="s">
        <v>37</v>
      </c>
      <c r="AG17" s="260" t="s">
        <v>38</v>
      </c>
    </row>
    <row r="18" spans="2:33" ht="20.25" customHeight="1" thickBot="1">
      <c r="B18" s="274"/>
      <c r="C18" s="277"/>
      <c r="D18" s="279" t="s">
        <v>39</v>
      </c>
      <c r="E18" s="260" t="s">
        <v>40</v>
      </c>
      <c r="F18" s="257" t="s">
        <v>154</v>
      </c>
      <c r="G18" s="257" t="s">
        <v>170</v>
      </c>
      <c r="H18" s="264" t="s">
        <v>155</v>
      </c>
      <c r="I18" s="301" t="s">
        <v>42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67" t="s">
        <v>43</v>
      </c>
      <c r="V18" s="270" t="s">
        <v>44</v>
      </c>
      <c r="W18" s="260" t="s">
        <v>40</v>
      </c>
      <c r="X18" s="257" t="s">
        <v>159</v>
      </c>
      <c r="Y18" s="257" t="s">
        <v>45</v>
      </c>
      <c r="Z18" s="286" t="s">
        <v>46</v>
      </c>
      <c r="AA18" s="287"/>
      <c r="AB18" s="287"/>
      <c r="AC18" s="297"/>
      <c r="AD18" s="294" t="s">
        <v>161</v>
      </c>
      <c r="AE18" s="280"/>
      <c r="AF18" s="261"/>
      <c r="AG18" s="261"/>
    </row>
    <row r="19" spans="2:33" ht="9.75" customHeight="1" thickBot="1">
      <c r="B19" s="274"/>
      <c r="C19" s="277"/>
      <c r="D19" s="280"/>
      <c r="E19" s="261"/>
      <c r="F19" s="258"/>
      <c r="G19" s="258"/>
      <c r="H19" s="265"/>
      <c r="I19" s="270" t="s">
        <v>26</v>
      </c>
      <c r="J19" s="286" t="s">
        <v>25</v>
      </c>
      <c r="K19" s="287"/>
      <c r="L19" s="287"/>
      <c r="M19" s="287"/>
      <c r="N19" s="287"/>
      <c r="O19" s="287"/>
      <c r="P19" s="287"/>
      <c r="Q19" s="270" t="s">
        <v>47</v>
      </c>
      <c r="R19" s="260" t="s">
        <v>48</v>
      </c>
      <c r="S19" s="260" t="s">
        <v>49</v>
      </c>
      <c r="T19" s="284" t="s">
        <v>158</v>
      </c>
      <c r="U19" s="268"/>
      <c r="V19" s="271"/>
      <c r="W19" s="261"/>
      <c r="X19" s="258"/>
      <c r="Y19" s="258"/>
      <c r="Z19" s="298"/>
      <c r="AA19" s="299"/>
      <c r="AB19" s="299"/>
      <c r="AC19" s="300"/>
      <c r="AD19" s="295"/>
      <c r="AE19" s="280"/>
      <c r="AF19" s="261"/>
      <c r="AG19" s="261"/>
    </row>
    <row r="20" spans="2:33" ht="16.5" customHeight="1" thickBot="1">
      <c r="B20" s="274"/>
      <c r="C20" s="277"/>
      <c r="D20" s="280"/>
      <c r="E20" s="261"/>
      <c r="F20" s="258"/>
      <c r="G20" s="258"/>
      <c r="H20" s="265"/>
      <c r="I20" s="271"/>
      <c r="J20" s="288"/>
      <c r="K20" s="289"/>
      <c r="L20" s="289"/>
      <c r="M20" s="289"/>
      <c r="N20" s="289"/>
      <c r="O20" s="289"/>
      <c r="P20" s="289"/>
      <c r="Q20" s="271"/>
      <c r="R20" s="261"/>
      <c r="S20" s="261"/>
      <c r="T20" s="303"/>
      <c r="U20" s="268"/>
      <c r="V20" s="271"/>
      <c r="W20" s="261"/>
      <c r="X20" s="258"/>
      <c r="Y20" s="258"/>
      <c r="Z20" s="260" t="s">
        <v>50</v>
      </c>
      <c r="AA20" s="260" t="s">
        <v>35</v>
      </c>
      <c r="AB20" s="260" t="s">
        <v>160</v>
      </c>
      <c r="AC20" s="254" t="s">
        <v>153</v>
      </c>
      <c r="AD20" s="295"/>
      <c r="AE20" s="280"/>
      <c r="AF20" s="261"/>
      <c r="AG20" s="261"/>
    </row>
    <row r="21" spans="2:33" ht="31.5" customHeight="1" thickBot="1">
      <c r="B21" s="274"/>
      <c r="C21" s="277"/>
      <c r="D21" s="280"/>
      <c r="E21" s="261"/>
      <c r="F21" s="258"/>
      <c r="G21" s="258"/>
      <c r="H21" s="265"/>
      <c r="I21" s="271"/>
      <c r="J21" s="260" t="s">
        <v>156</v>
      </c>
      <c r="K21" s="282" t="s">
        <v>51</v>
      </c>
      <c r="L21" s="283"/>
      <c r="M21" s="283"/>
      <c r="N21" s="283"/>
      <c r="O21" s="283"/>
      <c r="P21" s="284" t="s">
        <v>29</v>
      </c>
      <c r="Q21" s="271"/>
      <c r="R21" s="261"/>
      <c r="S21" s="261"/>
      <c r="T21" s="303"/>
      <c r="U21" s="268"/>
      <c r="V21" s="271"/>
      <c r="W21" s="261"/>
      <c r="X21" s="258"/>
      <c r="Y21" s="258"/>
      <c r="Z21" s="261"/>
      <c r="AA21" s="261"/>
      <c r="AB21" s="261"/>
      <c r="AC21" s="290"/>
      <c r="AD21" s="295"/>
      <c r="AE21" s="280"/>
      <c r="AF21" s="261"/>
      <c r="AG21" s="261"/>
    </row>
    <row r="22" spans="2:33" ht="157.5" customHeight="1" thickBot="1">
      <c r="B22" s="275"/>
      <c r="C22" s="278"/>
      <c r="D22" s="281"/>
      <c r="E22" s="262"/>
      <c r="F22" s="263"/>
      <c r="G22" s="263"/>
      <c r="H22" s="266"/>
      <c r="I22" s="272"/>
      <c r="J22" s="262"/>
      <c r="K22" s="36" t="s">
        <v>157</v>
      </c>
      <c r="L22" s="36" t="s">
        <v>30</v>
      </c>
      <c r="M22" s="36" t="s">
        <v>31</v>
      </c>
      <c r="N22" s="36" t="s">
        <v>141</v>
      </c>
      <c r="O22" s="37" t="s">
        <v>33</v>
      </c>
      <c r="P22" s="285"/>
      <c r="Q22" s="272"/>
      <c r="R22" s="262"/>
      <c r="S22" s="262"/>
      <c r="T22" s="285"/>
      <c r="U22" s="269"/>
      <c r="V22" s="272"/>
      <c r="W22" s="262"/>
      <c r="X22" s="259"/>
      <c r="Y22" s="259"/>
      <c r="Z22" s="262"/>
      <c r="AA22" s="262"/>
      <c r="AB22" s="262"/>
      <c r="AC22" s="291"/>
      <c r="AD22" s="296"/>
      <c r="AE22" s="281"/>
      <c r="AF22" s="262"/>
      <c r="AG22" s="262"/>
    </row>
    <row r="23" spans="2:33" ht="15.75" customHeight="1" thickBot="1">
      <c r="B23" s="38"/>
      <c r="C23" s="39"/>
      <c r="D23" s="40">
        <v>1</v>
      </c>
      <c r="E23" s="41">
        <v>2</v>
      </c>
      <c r="F23" s="42">
        <v>3</v>
      </c>
      <c r="G23" s="40">
        <v>4</v>
      </c>
      <c r="H23" s="41">
        <v>5</v>
      </c>
      <c r="I23" s="43">
        <v>7</v>
      </c>
      <c r="J23" s="40">
        <v>8</v>
      </c>
      <c r="K23" s="40">
        <v>9</v>
      </c>
      <c r="L23" s="40">
        <v>10</v>
      </c>
      <c r="M23" s="40">
        <v>11</v>
      </c>
      <c r="N23" s="40">
        <v>12</v>
      </c>
      <c r="O23" s="40">
        <v>13</v>
      </c>
      <c r="P23" s="40">
        <v>14</v>
      </c>
      <c r="Q23" s="40">
        <v>15</v>
      </c>
      <c r="R23" s="40">
        <v>16</v>
      </c>
      <c r="S23" s="40">
        <v>17</v>
      </c>
      <c r="T23" s="40">
        <v>18</v>
      </c>
      <c r="U23" s="40">
        <v>19</v>
      </c>
      <c r="V23" s="40">
        <v>20</v>
      </c>
      <c r="W23" s="40">
        <v>21</v>
      </c>
      <c r="X23" s="40">
        <v>22</v>
      </c>
      <c r="Y23" s="40">
        <v>23</v>
      </c>
      <c r="Z23" s="40">
        <v>24</v>
      </c>
      <c r="AA23" s="40">
        <v>25</v>
      </c>
      <c r="AB23" s="40">
        <v>26</v>
      </c>
      <c r="AC23" s="40">
        <v>27</v>
      </c>
      <c r="AD23" s="40">
        <v>28</v>
      </c>
      <c r="AE23" s="40">
        <v>29</v>
      </c>
      <c r="AF23" s="40">
        <v>30</v>
      </c>
      <c r="AG23" s="40">
        <v>31</v>
      </c>
    </row>
    <row r="24" spans="2:33" ht="72" customHeight="1" thickBot="1" thickTop="1">
      <c r="B24" s="255" t="s">
        <v>178</v>
      </c>
      <c r="C24" s="256"/>
      <c r="D24" s="105">
        <f aca="true" t="shared" si="0" ref="D24:AD24">D25+D26+D27+D28+D29+D30+D31+D32+D33</f>
        <v>2809</v>
      </c>
      <c r="E24" s="105">
        <f t="shared" si="0"/>
        <v>4170</v>
      </c>
      <c r="F24" s="105">
        <f t="shared" si="0"/>
        <v>6979</v>
      </c>
      <c r="G24" s="105">
        <f t="shared" si="0"/>
        <v>4325</v>
      </c>
      <c r="H24" s="105">
        <f t="shared" si="0"/>
        <v>2654</v>
      </c>
      <c r="I24" s="105">
        <f t="shared" si="0"/>
        <v>40</v>
      </c>
      <c r="J24" s="105">
        <f t="shared" si="0"/>
        <v>561</v>
      </c>
      <c r="K24" s="105">
        <f t="shared" si="0"/>
        <v>407</v>
      </c>
      <c r="L24" s="105">
        <f t="shared" si="0"/>
        <v>117</v>
      </c>
      <c r="M24" s="105">
        <f t="shared" si="0"/>
        <v>202</v>
      </c>
      <c r="N24" s="105">
        <f t="shared" si="0"/>
        <v>39</v>
      </c>
      <c r="O24" s="105">
        <f t="shared" si="0"/>
        <v>49</v>
      </c>
      <c r="P24" s="105">
        <f t="shared" si="0"/>
        <v>154</v>
      </c>
      <c r="Q24" s="105">
        <f t="shared" si="0"/>
        <v>3402</v>
      </c>
      <c r="R24" s="105">
        <f t="shared" si="0"/>
        <v>285</v>
      </c>
      <c r="S24" s="105">
        <f t="shared" si="0"/>
        <v>37</v>
      </c>
      <c r="T24" s="105">
        <f t="shared" si="0"/>
        <v>4325</v>
      </c>
      <c r="U24" s="105">
        <f t="shared" si="0"/>
        <v>56</v>
      </c>
      <c r="V24" s="105">
        <f t="shared" si="0"/>
        <v>252</v>
      </c>
      <c r="W24" s="105">
        <f t="shared" si="0"/>
        <v>2177</v>
      </c>
      <c r="X24" s="105">
        <f t="shared" si="0"/>
        <v>2429</v>
      </c>
      <c r="Y24" s="105">
        <f t="shared" si="0"/>
        <v>2078</v>
      </c>
      <c r="Z24" s="105">
        <f t="shared" si="0"/>
        <v>4325</v>
      </c>
      <c r="AA24" s="105">
        <f t="shared" si="0"/>
        <v>2078</v>
      </c>
      <c r="AB24" s="105">
        <f t="shared" si="0"/>
        <v>6403</v>
      </c>
      <c r="AC24" s="106">
        <f t="shared" si="0"/>
        <v>5017.666666666667</v>
      </c>
      <c r="AD24" s="105">
        <f t="shared" si="0"/>
        <v>351</v>
      </c>
      <c r="AE24" s="105"/>
      <c r="AF24" s="185"/>
      <c r="AG24" s="107"/>
    </row>
    <row r="25" spans="2:33" ht="49.5" customHeight="1" thickBot="1" thickTop="1">
      <c r="B25" s="44">
        <v>1</v>
      </c>
      <c r="C25" s="45" t="s">
        <v>179</v>
      </c>
      <c r="D25" s="55">
        <f>'obr.P.5 '!B74</f>
        <v>151</v>
      </c>
      <c r="E25" s="56">
        <f>'obr.P.5 '!C74</f>
        <v>345</v>
      </c>
      <c r="F25" s="56">
        <f>'obr.P.5 '!D74</f>
        <v>496</v>
      </c>
      <c r="G25" s="57">
        <f>'obr.P.5 '!E74</f>
        <v>376</v>
      </c>
      <c r="H25" s="58">
        <f>'obr.P.5 '!F74</f>
        <v>120</v>
      </c>
      <c r="I25" s="59">
        <f>'obr.P.5 '!G74</f>
        <v>5</v>
      </c>
      <c r="J25" s="56">
        <f>'obr.P.5 '!H74</f>
        <v>29</v>
      </c>
      <c r="K25" s="56">
        <f>'obr.P.5 '!I74</f>
        <v>23</v>
      </c>
      <c r="L25" s="56">
        <f>'obr.P.5 '!J74</f>
        <v>13</v>
      </c>
      <c r="M25" s="56">
        <f>'obr.P.5 '!K74</f>
        <v>9</v>
      </c>
      <c r="N25" s="56">
        <f>'obr.P.5 '!L74</f>
        <v>1</v>
      </c>
      <c r="O25" s="56">
        <f>'obr.P.5 '!M74</f>
        <v>0</v>
      </c>
      <c r="P25" s="56">
        <f>'obr.P.5 '!N74</f>
        <v>6</v>
      </c>
      <c r="Q25" s="56">
        <f>'obr.P.5 '!O74</f>
        <v>317</v>
      </c>
      <c r="R25" s="56">
        <f>'obr.P.5 '!P74</f>
        <v>23</v>
      </c>
      <c r="S25" s="56">
        <f>'obr.P.5 '!Q74</f>
        <v>2</v>
      </c>
      <c r="T25" s="56">
        <f>'obr.P.5 '!R74</f>
        <v>376</v>
      </c>
      <c r="U25" s="56">
        <f>'obr.P.5 '!S74</f>
        <v>5</v>
      </c>
      <c r="V25" s="56">
        <f>'obr.P.5 '!T74</f>
        <v>25</v>
      </c>
      <c r="W25" s="56">
        <f>'obr.P.5 '!U74</f>
        <v>240</v>
      </c>
      <c r="X25" s="56">
        <f>'obr.P.5 '!V74</f>
        <v>265</v>
      </c>
      <c r="Y25" s="56">
        <f>'obr.P.5 '!W74</f>
        <v>244</v>
      </c>
      <c r="Z25" s="56">
        <f>'obr.P.5 '!X74</f>
        <v>376</v>
      </c>
      <c r="AA25" s="56">
        <f>'obr.P.5 '!Y74</f>
        <v>244</v>
      </c>
      <c r="AB25" s="56">
        <f>'obr.P.5 '!Z74</f>
        <v>620</v>
      </c>
      <c r="AC25" s="182">
        <f>'obr.P.5 '!AA74</f>
        <v>457.3333333333333</v>
      </c>
      <c r="AD25" s="58">
        <f>'obr.P.5 '!AB74</f>
        <v>21</v>
      </c>
      <c r="AE25" s="59"/>
      <c r="AF25" s="186"/>
      <c r="AG25" s="54"/>
    </row>
    <row r="26" spans="2:33" ht="49.5" customHeight="1" thickBot="1" thickTop="1">
      <c r="B26" s="44">
        <v>2</v>
      </c>
      <c r="C26" s="45" t="s">
        <v>180</v>
      </c>
      <c r="D26" s="55">
        <f>'obr.P.5 '!B115</f>
        <v>315</v>
      </c>
      <c r="E26" s="56">
        <f>'obr.P.5 '!C115</f>
        <v>394</v>
      </c>
      <c r="F26" s="56">
        <f>'obr.P.5 '!D115</f>
        <v>709</v>
      </c>
      <c r="G26" s="57">
        <f>'obr.P.5 '!E115</f>
        <v>406</v>
      </c>
      <c r="H26" s="58">
        <f>'obr.P.5 '!F115</f>
        <v>303</v>
      </c>
      <c r="I26" s="59">
        <f>'obr.P.5 '!G115</f>
        <v>1</v>
      </c>
      <c r="J26" s="56">
        <f>'obr.P.5 '!H115</f>
        <v>67</v>
      </c>
      <c r="K26" s="56">
        <f>'obr.P.5 '!I115</f>
        <v>43</v>
      </c>
      <c r="L26" s="56">
        <f>'obr.P.5 '!J115</f>
        <v>1</v>
      </c>
      <c r="M26" s="56">
        <f>'obr.P.5 '!K115</f>
        <v>36</v>
      </c>
      <c r="N26" s="56">
        <f>'obr.P.5 '!L115</f>
        <v>2</v>
      </c>
      <c r="O26" s="56">
        <f>'obr.P.5 '!M115</f>
        <v>4</v>
      </c>
      <c r="P26" s="56">
        <f>'obr.P.5 '!N115</f>
        <v>24</v>
      </c>
      <c r="Q26" s="56">
        <f>'obr.P.5 '!O115</f>
        <v>306</v>
      </c>
      <c r="R26" s="56">
        <f>'obr.P.5 '!P115</f>
        <v>29</v>
      </c>
      <c r="S26" s="56">
        <f>'obr.P.5 '!Q115</f>
        <v>3</v>
      </c>
      <c r="T26" s="56">
        <f>'obr.P.5 '!R115</f>
        <v>406</v>
      </c>
      <c r="U26" s="56">
        <f>'obr.P.5 '!S115</f>
        <v>6</v>
      </c>
      <c r="V26" s="56">
        <f>'obr.P.5 '!T115</f>
        <v>14</v>
      </c>
      <c r="W26" s="56">
        <f>'obr.P.5 '!U115</f>
        <v>239</v>
      </c>
      <c r="X26" s="56">
        <f>'obr.P.5 '!V115</f>
        <v>253</v>
      </c>
      <c r="Y26" s="56">
        <f>'obr.P.5 '!W115</f>
        <v>227</v>
      </c>
      <c r="Z26" s="56">
        <f>'obr.P.5 '!X115</f>
        <v>406</v>
      </c>
      <c r="AA26" s="56">
        <f>'obr.P.5 '!Y115</f>
        <v>227</v>
      </c>
      <c r="AB26" s="56">
        <f>'obr.P.5 '!Z115</f>
        <v>633</v>
      </c>
      <c r="AC26" s="182">
        <f>'obr.P.5 '!AA115</f>
        <v>481.6666666666667</v>
      </c>
      <c r="AD26" s="58">
        <f>'obr.P.5 '!AB115</f>
        <v>26</v>
      </c>
      <c r="AE26" s="59"/>
      <c r="AF26" s="186"/>
      <c r="AG26" s="54"/>
    </row>
    <row r="27" spans="2:33" ht="49.5" customHeight="1" thickBot="1" thickTop="1">
      <c r="B27" s="44">
        <v>3</v>
      </c>
      <c r="C27" s="45" t="s">
        <v>181</v>
      </c>
      <c r="D27" s="49">
        <f>'obr.P.5 '!B156</f>
        <v>473</v>
      </c>
      <c r="E27" s="50">
        <f>'obr.P.5 '!C156</f>
        <v>488</v>
      </c>
      <c r="F27" s="50">
        <f>'obr.P.5 '!D156</f>
        <v>961</v>
      </c>
      <c r="G27" s="51">
        <f>'obr.P.5 '!E156</f>
        <v>489</v>
      </c>
      <c r="H27" s="53">
        <f>'obr.P.5 '!F156</f>
        <v>472</v>
      </c>
      <c r="I27" s="52">
        <f>'obr.P.5 '!G156</f>
        <v>7</v>
      </c>
      <c r="J27" s="50">
        <f>'obr.P.5 '!H156</f>
        <v>99</v>
      </c>
      <c r="K27" s="50">
        <f>'obr.P.5 '!I156</f>
        <v>37</v>
      </c>
      <c r="L27" s="50">
        <f>'obr.P.5 '!J156</f>
        <v>1</v>
      </c>
      <c r="M27" s="50">
        <f>'obr.P.5 '!K156</f>
        <v>25</v>
      </c>
      <c r="N27" s="50">
        <f>'obr.P.5 '!L156</f>
        <v>2</v>
      </c>
      <c r="O27" s="50">
        <f>'obr.P.5 '!M156</f>
        <v>9</v>
      </c>
      <c r="P27" s="50">
        <f>'obr.P.5 '!N156</f>
        <v>62</v>
      </c>
      <c r="Q27" s="50">
        <f>'obr.P.5 '!O156</f>
        <v>342</v>
      </c>
      <c r="R27" s="50">
        <f>'obr.P.5 '!P156</f>
        <v>33</v>
      </c>
      <c r="S27" s="50">
        <f>'obr.P.5 '!Q156</f>
        <v>8</v>
      </c>
      <c r="T27" s="50">
        <f>'obr.P.5 '!R156</f>
        <v>489</v>
      </c>
      <c r="U27" s="50">
        <f>'obr.P.5 '!S156</f>
        <v>6</v>
      </c>
      <c r="V27" s="50">
        <f>'obr.P.5 '!T156</f>
        <v>5</v>
      </c>
      <c r="W27" s="50">
        <f>'obr.P.5 '!U156</f>
        <v>211</v>
      </c>
      <c r="X27" s="50">
        <f>'obr.P.5 '!V156</f>
        <v>216</v>
      </c>
      <c r="Y27" s="50">
        <f>'obr.P.5 '!W156</f>
        <v>133</v>
      </c>
      <c r="Z27" s="50">
        <f>'obr.P.5 '!X156</f>
        <v>489</v>
      </c>
      <c r="AA27" s="50">
        <f>'obr.P.5 '!Y156</f>
        <v>133</v>
      </c>
      <c r="AB27" s="50">
        <f>'obr.P.5 '!Z156</f>
        <v>622</v>
      </c>
      <c r="AC27" s="183">
        <f>'obr.P.5 '!AA156</f>
        <v>533.3333333333334</v>
      </c>
      <c r="AD27" s="53">
        <f>'obr.P.5 '!AB156</f>
        <v>83</v>
      </c>
      <c r="AE27" s="52"/>
      <c r="AF27" s="187"/>
      <c r="AG27" s="48"/>
    </row>
    <row r="28" spans="2:33" ht="49.5" customHeight="1" thickBot="1" thickTop="1">
      <c r="B28" s="44">
        <v>4</v>
      </c>
      <c r="C28" s="45" t="s">
        <v>182</v>
      </c>
      <c r="D28" s="55">
        <f>'obr.P.5 '!B197</f>
        <v>377</v>
      </c>
      <c r="E28" s="56">
        <f>'obr.P.5 '!C197</f>
        <v>492</v>
      </c>
      <c r="F28" s="56">
        <f>'obr.P.5 '!D197</f>
        <v>869</v>
      </c>
      <c r="G28" s="57">
        <f>'obr.P.5 '!E197</f>
        <v>511</v>
      </c>
      <c r="H28" s="58">
        <f>'obr.P.5 '!F197</f>
        <v>358</v>
      </c>
      <c r="I28" s="59">
        <f>'obr.P.5 '!G197</f>
        <v>4</v>
      </c>
      <c r="J28" s="56">
        <f>'obr.P.5 '!H197</f>
        <v>69</v>
      </c>
      <c r="K28" s="56">
        <f>'obr.P.5 '!I197</f>
        <v>62</v>
      </c>
      <c r="L28" s="56">
        <f>'obr.P.5 '!J197</f>
        <v>10</v>
      </c>
      <c r="M28" s="56">
        <f>'obr.P.5 '!K197</f>
        <v>30</v>
      </c>
      <c r="N28" s="56">
        <f>'obr.P.5 '!L197</f>
        <v>3</v>
      </c>
      <c r="O28" s="56">
        <f>'obr.P.5 '!M197</f>
        <v>19</v>
      </c>
      <c r="P28" s="56">
        <f>'obr.P.5 '!N197</f>
        <v>7</v>
      </c>
      <c r="Q28" s="56">
        <f>'obr.P.5 '!O197</f>
        <v>387</v>
      </c>
      <c r="R28" s="56">
        <f>'obr.P.5 '!P197</f>
        <v>46</v>
      </c>
      <c r="S28" s="56">
        <f>'obr.P.5 '!Q197</f>
        <v>5</v>
      </c>
      <c r="T28" s="56">
        <f>'obr.P.5 '!R197</f>
        <v>511</v>
      </c>
      <c r="U28" s="56">
        <f>'obr.P.5 '!S197</f>
        <v>8</v>
      </c>
      <c r="V28" s="56">
        <f>'obr.P.5 '!T197</f>
        <v>19</v>
      </c>
      <c r="W28" s="56">
        <f>'obr.P.5 '!U197</f>
        <v>239</v>
      </c>
      <c r="X28" s="56">
        <f>'obr.P.5 '!V197</f>
        <v>258</v>
      </c>
      <c r="Y28" s="56">
        <f>'obr.P.5 '!W197</f>
        <v>240</v>
      </c>
      <c r="Z28" s="56">
        <f>'obr.P.5 '!X197</f>
        <v>511</v>
      </c>
      <c r="AA28" s="56">
        <f>'obr.P.5 '!Y197</f>
        <v>240</v>
      </c>
      <c r="AB28" s="56">
        <f>'obr.P.5 '!Z197</f>
        <v>751</v>
      </c>
      <c r="AC28" s="182">
        <f>'obr.P.5 '!AA197</f>
        <v>591</v>
      </c>
      <c r="AD28" s="58">
        <f>'obr.P.5 '!AB197</f>
        <v>18</v>
      </c>
      <c r="AE28" s="59"/>
      <c r="AF28" s="186"/>
      <c r="AG28" s="54"/>
    </row>
    <row r="29" spans="2:33" ht="49.5" customHeight="1" thickBot="1" thickTop="1">
      <c r="B29" s="44">
        <v>5</v>
      </c>
      <c r="C29" s="45" t="s">
        <v>183</v>
      </c>
      <c r="D29" s="55">
        <f>'obr.P.5 '!B238</f>
        <v>189</v>
      </c>
      <c r="E29" s="56">
        <f>'obr.P.5 '!C238</f>
        <v>491</v>
      </c>
      <c r="F29" s="56">
        <f>'obr.P.5 '!D238</f>
        <v>680</v>
      </c>
      <c r="G29" s="57">
        <f>'obr.P.5 '!E238</f>
        <v>521</v>
      </c>
      <c r="H29" s="58">
        <f>'obr.P.5 '!F238</f>
        <v>159</v>
      </c>
      <c r="I29" s="59">
        <f>'obr.P.5 '!G238</f>
        <v>9</v>
      </c>
      <c r="J29" s="56">
        <f>'obr.P.5 '!H238</f>
        <v>49</v>
      </c>
      <c r="K29" s="56">
        <f>'obr.P.5 '!I238</f>
        <v>37</v>
      </c>
      <c r="L29" s="56">
        <f>'obr.P.5 '!J238</f>
        <v>16</v>
      </c>
      <c r="M29" s="56">
        <f>'obr.P.5 '!K238</f>
        <v>13</v>
      </c>
      <c r="N29" s="56">
        <f>'obr.P.5 '!L238</f>
        <v>2</v>
      </c>
      <c r="O29" s="56">
        <f>'obr.P.5 '!M238</f>
        <v>6</v>
      </c>
      <c r="P29" s="56">
        <f>'obr.P.5 '!N238</f>
        <v>12</v>
      </c>
      <c r="Q29" s="56">
        <f>'obr.P.5 '!O238</f>
        <v>415</v>
      </c>
      <c r="R29" s="56">
        <f>'obr.P.5 '!P238</f>
        <v>37</v>
      </c>
      <c r="S29" s="56">
        <f>'obr.P.5 '!Q238</f>
        <v>11</v>
      </c>
      <c r="T29" s="56">
        <f>'obr.P.5 '!R238</f>
        <v>521</v>
      </c>
      <c r="U29" s="56">
        <f>'obr.P.5 '!S238</f>
        <v>3</v>
      </c>
      <c r="V29" s="56">
        <f>'obr.P.5 '!T238</f>
        <v>12</v>
      </c>
      <c r="W29" s="56">
        <f>'obr.P.5 '!U238</f>
        <v>237</v>
      </c>
      <c r="X29" s="56">
        <f>'obr.P.5 '!V238</f>
        <v>249</v>
      </c>
      <c r="Y29" s="56">
        <f>'obr.P.5 '!W238</f>
        <v>229</v>
      </c>
      <c r="Z29" s="56">
        <f>'obr.P.5 '!X238</f>
        <v>521</v>
      </c>
      <c r="AA29" s="56">
        <f>'obr.P.5 '!Y238</f>
        <v>229</v>
      </c>
      <c r="AB29" s="56">
        <f>'obr.P.5 '!Z238</f>
        <v>750</v>
      </c>
      <c r="AC29" s="182">
        <f>'obr.P.5 '!AA238</f>
        <v>597.3333333333334</v>
      </c>
      <c r="AD29" s="58">
        <f>'obr.P.5 '!AB238</f>
        <v>20</v>
      </c>
      <c r="AE29" s="59"/>
      <c r="AF29" s="186"/>
      <c r="AG29" s="54"/>
    </row>
    <row r="30" spans="2:33" ht="49.5" customHeight="1" thickBot="1" thickTop="1">
      <c r="B30" s="44">
        <v>6</v>
      </c>
      <c r="C30" s="45" t="s">
        <v>184</v>
      </c>
      <c r="D30" s="49">
        <f>'obr.P.5 '!B279</f>
        <v>369</v>
      </c>
      <c r="E30" s="50">
        <f>'obr.P.5 '!C279</f>
        <v>490</v>
      </c>
      <c r="F30" s="50">
        <f>'obr.P.5 '!D279</f>
        <v>859</v>
      </c>
      <c r="G30" s="51">
        <f>'obr.P.5 '!E279</f>
        <v>521</v>
      </c>
      <c r="H30" s="53">
        <f>'obr.P.5 '!F279</f>
        <v>338</v>
      </c>
      <c r="I30" s="52">
        <f>'obr.P.5 '!G279</f>
        <v>0</v>
      </c>
      <c r="J30" s="50">
        <f>'obr.P.5 '!H279</f>
        <v>64</v>
      </c>
      <c r="K30" s="50">
        <f>'obr.P.5 '!I279</f>
        <v>61</v>
      </c>
      <c r="L30" s="50">
        <f>'obr.P.5 '!J279</f>
        <v>19</v>
      </c>
      <c r="M30" s="50">
        <f>'obr.P.5 '!K279</f>
        <v>40</v>
      </c>
      <c r="N30" s="50">
        <f>'obr.P.5 '!L279</f>
        <v>2</v>
      </c>
      <c r="O30" s="50">
        <f>'obr.P.5 '!M279</f>
        <v>0</v>
      </c>
      <c r="P30" s="50">
        <f>'obr.P.5 '!N279</f>
        <v>3</v>
      </c>
      <c r="Q30" s="50">
        <f>'obr.P.5 '!O279</f>
        <v>408</v>
      </c>
      <c r="R30" s="50">
        <f>'obr.P.5 '!P279</f>
        <v>47</v>
      </c>
      <c r="S30" s="50">
        <f>'obr.P.5 '!Q279</f>
        <v>2</v>
      </c>
      <c r="T30" s="50">
        <f>'obr.P.5 '!R279</f>
        <v>521</v>
      </c>
      <c r="U30" s="50">
        <f>'obr.P.5 '!S279</f>
        <v>0</v>
      </c>
      <c r="V30" s="50">
        <f>'obr.P.5 '!T279</f>
        <v>5</v>
      </c>
      <c r="W30" s="50">
        <f>'obr.P.5 '!U279</f>
        <v>289</v>
      </c>
      <c r="X30" s="50">
        <f>'obr.P.5 '!V279</f>
        <v>294</v>
      </c>
      <c r="Y30" s="50">
        <f>'obr.P.5 '!W279</f>
        <v>271</v>
      </c>
      <c r="Z30" s="50">
        <f>'obr.P.5 '!X279</f>
        <v>521</v>
      </c>
      <c r="AA30" s="50">
        <f>'obr.P.5 '!Y279</f>
        <v>271</v>
      </c>
      <c r="AB30" s="50">
        <f>'obr.P.5 '!Z279</f>
        <v>792</v>
      </c>
      <c r="AC30" s="183">
        <f>'obr.P.5 '!AA279</f>
        <v>611.3333333333334</v>
      </c>
      <c r="AD30" s="53">
        <f>'obr.P.5 '!AB279</f>
        <v>23</v>
      </c>
      <c r="AE30" s="52"/>
      <c r="AF30" s="187"/>
      <c r="AG30" s="48"/>
    </row>
    <row r="31" spans="2:33" ht="49.5" customHeight="1" thickBot="1" thickTop="1">
      <c r="B31" s="44">
        <v>7</v>
      </c>
      <c r="C31" s="45" t="s">
        <v>185</v>
      </c>
      <c r="D31" s="49">
        <f>'obr.P.5 '!B320</f>
        <v>366</v>
      </c>
      <c r="E31" s="50">
        <f>'obr.P.5 '!C320</f>
        <v>488</v>
      </c>
      <c r="F31" s="50">
        <f>'obr.P.5 '!D320</f>
        <v>854</v>
      </c>
      <c r="G31" s="51">
        <f>'obr.P.5 '!E320</f>
        <v>506</v>
      </c>
      <c r="H31" s="53">
        <f>'obr.P.5 '!F320</f>
        <v>348</v>
      </c>
      <c r="I31" s="52">
        <f>'obr.P.5 '!G320</f>
        <v>1</v>
      </c>
      <c r="J31" s="50">
        <f>'obr.P.5 '!H320</f>
        <v>88</v>
      </c>
      <c r="K31" s="50">
        <f>'obr.P.5 '!I320</f>
        <v>67</v>
      </c>
      <c r="L31" s="50">
        <f>'obr.P.5 '!J320</f>
        <v>18</v>
      </c>
      <c r="M31" s="50">
        <f>'obr.P.5 '!K320</f>
        <v>28</v>
      </c>
      <c r="N31" s="50">
        <f>'obr.P.5 '!L320</f>
        <v>13</v>
      </c>
      <c r="O31" s="50">
        <f>'obr.P.5 '!M320</f>
        <v>8</v>
      </c>
      <c r="P31" s="50">
        <f>'obr.P.5 '!N320</f>
        <v>21</v>
      </c>
      <c r="Q31" s="50">
        <f>'obr.P.5 '!O320</f>
        <v>388</v>
      </c>
      <c r="R31" s="50">
        <f>'obr.P.5 '!P320</f>
        <v>29</v>
      </c>
      <c r="S31" s="50">
        <f>'obr.P.5 '!Q320</f>
        <v>0</v>
      </c>
      <c r="T31" s="50">
        <f>'obr.P.5 '!R320</f>
        <v>506</v>
      </c>
      <c r="U31" s="50">
        <f>'obr.P.5 '!S320</f>
        <v>7</v>
      </c>
      <c r="V31" s="50">
        <f>'obr.P.5 '!T320</f>
        <v>34</v>
      </c>
      <c r="W31" s="50">
        <f>'obr.P.5 '!U320</f>
        <v>280</v>
      </c>
      <c r="X31" s="50">
        <f>'obr.P.5 '!V320</f>
        <v>314</v>
      </c>
      <c r="Y31" s="50">
        <f>'obr.P.5 '!W320</f>
        <v>283</v>
      </c>
      <c r="Z31" s="50">
        <f>'obr.P.5 '!X320</f>
        <v>506</v>
      </c>
      <c r="AA31" s="50">
        <f>'obr.P.5 '!Y320</f>
        <v>283</v>
      </c>
      <c r="AB31" s="50">
        <f>'obr.P.5 '!Z320</f>
        <v>789</v>
      </c>
      <c r="AC31" s="183">
        <f>'obr.P.5 '!AA320</f>
        <v>600.3333333333334</v>
      </c>
      <c r="AD31" s="53">
        <f>'obr.P.5 '!AB320</f>
        <v>31</v>
      </c>
      <c r="AE31" s="52"/>
      <c r="AF31" s="187"/>
      <c r="AG31" s="48"/>
    </row>
    <row r="32" spans="2:33" ht="49.5" customHeight="1" thickBot="1" thickTop="1">
      <c r="B32" s="44">
        <v>8</v>
      </c>
      <c r="C32" s="45" t="s">
        <v>186</v>
      </c>
      <c r="D32" s="55">
        <f>'obr.P.5 '!B361</f>
        <v>180</v>
      </c>
      <c r="E32" s="56">
        <f>'obr.P.5 '!C361</f>
        <v>493</v>
      </c>
      <c r="F32" s="56">
        <f>'obr.P.5 '!D361</f>
        <v>673</v>
      </c>
      <c r="G32" s="57">
        <f>'obr.P.5 '!E361</f>
        <v>473</v>
      </c>
      <c r="H32" s="58">
        <f>'obr.P.5 '!F361</f>
        <v>200</v>
      </c>
      <c r="I32" s="59">
        <f>'obr.P.5 '!G361</f>
        <v>5</v>
      </c>
      <c r="J32" s="56">
        <f>'obr.P.5 '!H361</f>
        <v>51</v>
      </c>
      <c r="K32" s="56">
        <f>'obr.P.5 '!I361</f>
        <v>40</v>
      </c>
      <c r="L32" s="56">
        <f>'obr.P.5 '!J361</f>
        <v>20</v>
      </c>
      <c r="M32" s="56">
        <f>'obr.P.5 '!K361</f>
        <v>9</v>
      </c>
      <c r="N32" s="56">
        <f>'obr.P.5 '!L361</f>
        <v>8</v>
      </c>
      <c r="O32" s="56">
        <f>'obr.P.5 '!M361</f>
        <v>3</v>
      </c>
      <c r="P32" s="56">
        <f>'obr.P.5 '!N361</f>
        <v>11</v>
      </c>
      <c r="Q32" s="56">
        <f>'obr.P.5 '!O361</f>
        <v>391</v>
      </c>
      <c r="R32" s="56">
        <f>'obr.P.5 '!P361</f>
        <v>21</v>
      </c>
      <c r="S32" s="56">
        <f>'obr.P.5 '!Q361</f>
        <v>5</v>
      </c>
      <c r="T32" s="56">
        <f>'obr.P.5 '!R361</f>
        <v>473</v>
      </c>
      <c r="U32" s="56">
        <f>'obr.P.5 '!S361</f>
        <v>14</v>
      </c>
      <c r="V32" s="56">
        <f>'obr.P.5 '!T361</f>
        <v>31</v>
      </c>
      <c r="W32" s="56">
        <f>'obr.P.5 '!U361</f>
        <v>222</v>
      </c>
      <c r="X32" s="56">
        <f>'obr.P.5 '!V361</f>
        <v>253</v>
      </c>
      <c r="Y32" s="56">
        <f>'obr.P.5 '!W361</f>
        <v>223</v>
      </c>
      <c r="Z32" s="56">
        <f>'obr.P.5 '!X361</f>
        <v>473</v>
      </c>
      <c r="AA32" s="56">
        <f>'obr.P.5 '!Y361</f>
        <v>223</v>
      </c>
      <c r="AB32" s="56">
        <f>'obr.P.5 '!Z361</f>
        <v>696</v>
      </c>
      <c r="AC32" s="182">
        <f>'obr.P.5 '!AA361</f>
        <v>547.3333333333334</v>
      </c>
      <c r="AD32" s="58">
        <f>'obr.P.5 '!AB361</f>
        <v>30</v>
      </c>
      <c r="AE32" s="59"/>
      <c r="AF32" s="186"/>
      <c r="AG32" s="54"/>
    </row>
    <row r="33" spans="2:33" ht="49.5" customHeight="1" thickBot="1" thickTop="1">
      <c r="B33" s="46">
        <v>9</v>
      </c>
      <c r="C33" s="47" t="s">
        <v>187</v>
      </c>
      <c r="D33" s="60">
        <f>'obr.P.5 '!B403</f>
        <v>389</v>
      </c>
      <c r="E33" s="61">
        <f>'obr.P.5 '!C403</f>
        <v>489</v>
      </c>
      <c r="F33" s="61">
        <f>'obr.P.5 '!D403</f>
        <v>878</v>
      </c>
      <c r="G33" s="62">
        <f>'obr.P.5 '!E403</f>
        <v>522</v>
      </c>
      <c r="H33" s="63">
        <f>'obr.P.5 '!F403</f>
        <v>356</v>
      </c>
      <c r="I33" s="64">
        <f>'obr.P.5 '!G403</f>
        <v>8</v>
      </c>
      <c r="J33" s="61">
        <f>'obr.P.5 '!H403</f>
        <v>45</v>
      </c>
      <c r="K33" s="61">
        <f>'obr.P.5 '!I403</f>
        <v>37</v>
      </c>
      <c r="L33" s="61">
        <f>'obr.P.5 '!J403</f>
        <v>19</v>
      </c>
      <c r="M33" s="61">
        <f>'obr.P.5 '!K403</f>
        <v>12</v>
      </c>
      <c r="N33" s="61">
        <f>'obr.P.5 '!L403</f>
        <v>6</v>
      </c>
      <c r="O33" s="61">
        <f>'obr.P.5 '!M403</f>
        <v>0</v>
      </c>
      <c r="P33" s="61">
        <f>'obr.P.5 '!N403</f>
        <v>8</v>
      </c>
      <c r="Q33" s="61">
        <f>'obr.P.5 '!O403</f>
        <v>448</v>
      </c>
      <c r="R33" s="61">
        <f>'obr.P.5 '!P403</f>
        <v>20</v>
      </c>
      <c r="S33" s="61">
        <f>'obr.P.5 '!Q403</f>
        <v>1</v>
      </c>
      <c r="T33" s="61">
        <f>'obr.P.5 '!R403</f>
        <v>522</v>
      </c>
      <c r="U33" s="61">
        <f>'obr.P.5 '!S403</f>
        <v>7</v>
      </c>
      <c r="V33" s="61">
        <f>'obr.P.5 '!T403</f>
        <v>107</v>
      </c>
      <c r="W33" s="61">
        <f>'obr.P.5 '!U403</f>
        <v>220</v>
      </c>
      <c r="X33" s="61">
        <f>'obr.P.5 '!V403</f>
        <v>327</v>
      </c>
      <c r="Y33" s="61">
        <f>'obr.P.5 '!W403</f>
        <v>228</v>
      </c>
      <c r="Z33" s="61">
        <f>'obr.P.5 '!X403</f>
        <v>522</v>
      </c>
      <c r="AA33" s="61">
        <f>'obr.P.5 '!Y403</f>
        <v>228</v>
      </c>
      <c r="AB33" s="61">
        <f>'obr.P.5 '!Z403</f>
        <v>750</v>
      </c>
      <c r="AC33" s="184">
        <f>'obr.P.5 '!AA403</f>
        <v>598</v>
      </c>
      <c r="AD33" s="63">
        <f>'obr.P.5 '!AB403</f>
        <v>99</v>
      </c>
      <c r="AE33" s="64"/>
      <c r="AF33" s="188"/>
      <c r="AG33" s="54"/>
    </row>
    <row r="34" ht="15.75" thickTop="1"/>
    <row r="35" spans="6:25" ht="15">
      <c r="F35" s="29" t="s">
        <v>171</v>
      </c>
      <c r="Y35" s="74" t="s">
        <v>200</v>
      </c>
    </row>
    <row r="36" spans="6:7" ht="15">
      <c r="F36" s="240" t="str">
        <f>'obr.P.2'!C45</f>
        <v>31.12.2016 године</v>
      </c>
      <c r="G36" s="240"/>
    </row>
    <row r="37" ht="15">
      <c r="Y37" s="74" t="s">
        <v>165</v>
      </c>
    </row>
  </sheetData>
  <sheetProtection selectLockedCells="1"/>
  <mergeCells count="39">
    <mergeCell ref="K3:Z5"/>
    <mergeCell ref="AF15:AG15"/>
    <mergeCell ref="AD18:AD22"/>
    <mergeCell ref="Z20:Z22"/>
    <mergeCell ref="AA20:AA22"/>
    <mergeCell ref="Y18:Y22"/>
    <mergeCell ref="Z18:AC19"/>
    <mergeCell ref="AG17:AG22"/>
    <mergeCell ref="I18:T18"/>
    <mergeCell ref="U13:X13"/>
    <mergeCell ref="U14:X14"/>
    <mergeCell ref="D17:U17"/>
    <mergeCell ref="V17:AD17"/>
    <mergeCell ref="R19:R22"/>
    <mergeCell ref="S19:S22"/>
    <mergeCell ref="T19:T22"/>
    <mergeCell ref="AE17:AE22"/>
    <mergeCell ref="AF17:AF22"/>
    <mergeCell ref="F36:G36"/>
    <mergeCell ref="J21:J22"/>
    <mergeCell ref="K21:O21"/>
    <mergeCell ref="P21:P22"/>
    <mergeCell ref="I19:I22"/>
    <mergeCell ref="J19:P20"/>
    <mergeCell ref="AB20:AB22"/>
    <mergeCell ref="Q19:Q22"/>
    <mergeCell ref="AC20:AC22"/>
    <mergeCell ref="B24:C24"/>
    <mergeCell ref="X18:X22"/>
    <mergeCell ref="E18:E22"/>
    <mergeCell ref="F18:F22"/>
    <mergeCell ref="G18:G22"/>
    <mergeCell ref="H18:H22"/>
    <mergeCell ref="U18:U22"/>
    <mergeCell ref="V18:V22"/>
    <mergeCell ref="W18:W22"/>
    <mergeCell ref="B17:B22"/>
    <mergeCell ref="C17:C22"/>
    <mergeCell ref="D18:D22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3:AE410"/>
  <sheetViews>
    <sheetView zoomScale="80" zoomScaleNormal="80" zoomScaleSheetLayoutView="40" zoomScalePageLayoutView="40" workbookViewId="0" topLeftCell="A1">
      <selection activeCell="C403" sqref="C403"/>
    </sheetView>
  </sheetViews>
  <sheetFormatPr defaultColWidth="9.140625" defaultRowHeight="15"/>
  <cols>
    <col min="1" max="1" width="3.28125" style="1" customWidth="1"/>
    <col min="2" max="5" width="7.7109375" style="1" customWidth="1"/>
    <col min="6" max="6" width="10.7109375" style="1" customWidth="1"/>
    <col min="7" max="7" width="6.00390625" style="1" customWidth="1"/>
    <col min="8" max="25" width="7.7109375" style="1" customWidth="1"/>
    <col min="26" max="26" width="8.00390625" style="1" customWidth="1"/>
    <col min="27" max="27" width="9.57421875" style="1" customWidth="1"/>
    <col min="28" max="28" width="7.7109375" style="1" customWidth="1"/>
    <col min="29" max="29" width="7.140625" style="1" customWidth="1"/>
    <col min="30" max="30" width="7.7109375" style="1" customWidth="1"/>
    <col min="31" max="31" width="11.7109375" style="1" customWidth="1"/>
    <col min="32" max="16384" width="9.140625" style="1" customWidth="1"/>
  </cols>
  <sheetData>
    <row r="3" spans="5:24" ht="15" customHeight="1">
      <c r="E3" s="2"/>
      <c r="I3" s="306" t="s">
        <v>137</v>
      </c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</row>
    <row r="4" spans="9:24" ht="15" customHeight="1"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</row>
    <row r="5" spans="9:24" ht="15" customHeight="1"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</row>
    <row r="8" spans="2:5" ht="18">
      <c r="B8" s="4" t="s">
        <v>103</v>
      </c>
      <c r="C8" s="4"/>
      <c r="D8" s="4"/>
      <c r="E8" s="4"/>
    </row>
    <row r="9" ht="15">
      <c r="U9" s="3"/>
    </row>
    <row r="11" spans="6:18" ht="15.75">
      <c r="F11" s="1" t="s">
        <v>104</v>
      </c>
      <c r="H11" s="5"/>
      <c r="I11" s="5" t="s">
        <v>107</v>
      </c>
      <c r="J11" s="5"/>
      <c r="K11" s="5"/>
      <c r="L11" s="5"/>
      <c r="M11" s="5"/>
      <c r="N11" s="5"/>
      <c r="O11" s="5"/>
      <c r="P11" s="5"/>
      <c r="Q11" s="5"/>
      <c r="R11" s="5"/>
    </row>
    <row r="12" ht="15">
      <c r="Q12" s="3"/>
    </row>
    <row r="13" spans="6:21" ht="18">
      <c r="F13" s="1" t="s">
        <v>105</v>
      </c>
      <c r="I13" s="6" t="s">
        <v>108</v>
      </c>
      <c r="Q13" s="68" t="s">
        <v>188</v>
      </c>
      <c r="R13" s="232" t="str">
        <f>'obr.P.2'!M31</f>
        <v>01.01.2016 године</v>
      </c>
      <c r="S13" s="232"/>
      <c r="T13" s="232"/>
      <c r="U13" s="232"/>
    </row>
    <row r="14" spans="2:31" ht="18">
      <c r="B14" s="7"/>
      <c r="C14" s="7"/>
      <c r="D14" s="7"/>
      <c r="E14" s="7"/>
      <c r="F14" s="7"/>
      <c r="G14" s="7"/>
      <c r="H14" s="7"/>
      <c r="I14" s="8"/>
      <c r="J14" s="9"/>
      <c r="K14" s="10" t="s">
        <v>81</v>
      </c>
      <c r="L14" s="10"/>
      <c r="M14" s="10"/>
      <c r="N14" s="10"/>
      <c r="O14" s="10"/>
      <c r="P14" s="11"/>
      <c r="Q14" s="71" t="s">
        <v>189</v>
      </c>
      <c r="R14" s="232" t="str">
        <f>'obr.P.2'!M32</f>
        <v>31.12.2016 године</v>
      </c>
      <c r="S14" s="232"/>
      <c r="T14" s="232"/>
      <c r="U14" s="232"/>
      <c r="V14" s="12"/>
      <c r="W14" s="12"/>
      <c r="X14" s="9"/>
      <c r="Y14" s="9"/>
      <c r="Z14" s="9"/>
      <c r="AA14" s="9"/>
      <c r="AB14" s="7"/>
      <c r="AC14" s="7"/>
      <c r="AD14" s="7"/>
      <c r="AE14" s="7"/>
    </row>
    <row r="15" spans="2:3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35" t="s">
        <v>100</v>
      </c>
      <c r="AE15" s="335"/>
    </row>
    <row r="16" spans="2:31" ht="15.75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2:31" ht="23.25" customHeight="1" thickBot="1">
      <c r="B17" s="307" t="s">
        <v>34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31" t="s">
        <v>35</v>
      </c>
      <c r="U17" s="308"/>
      <c r="V17" s="308"/>
      <c r="W17" s="308"/>
      <c r="X17" s="308"/>
      <c r="Y17" s="308"/>
      <c r="Z17" s="308"/>
      <c r="AA17" s="308"/>
      <c r="AB17" s="332"/>
      <c r="AC17" s="336" t="s">
        <v>36</v>
      </c>
      <c r="AD17" s="311" t="s">
        <v>37</v>
      </c>
      <c r="AE17" s="311" t="s">
        <v>38</v>
      </c>
    </row>
    <row r="18" spans="2:31" ht="20.25" customHeight="1" thickBot="1">
      <c r="B18" s="311" t="s">
        <v>39</v>
      </c>
      <c r="C18" s="311" t="s">
        <v>40</v>
      </c>
      <c r="D18" s="314" t="s">
        <v>154</v>
      </c>
      <c r="E18" s="314" t="s">
        <v>170</v>
      </c>
      <c r="F18" s="317" t="s">
        <v>155</v>
      </c>
      <c r="G18" s="331" t="s">
        <v>42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45" t="s">
        <v>43</v>
      </c>
      <c r="T18" s="320" t="s">
        <v>44</v>
      </c>
      <c r="U18" s="311" t="s">
        <v>40</v>
      </c>
      <c r="V18" s="314" t="s">
        <v>159</v>
      </c>
      <c r="W18" s="314" t="s">
        <v>45</v>
      </c>
      <c r="X18" s="324" t="s">
        <v>46</v>
      </c>
      <c r="Y18" s="325"/>
      <c r="Z18" s="325"/>
      <c r="AA18" s="326"/>
      <c r="AB18" s="339" t="s">
        <v>161</v>
      </c>
      <c r="AC18" s="337"/>
      <c r="AD18" s="312"/>
      <c r="AE18" s="312"/>
    </row>
    <row r="19" spans="2:31" ht="9.75" customHeight="1" thickBot="1">
      <c r="B19" s="312"/>
      <c r="C19" s="312"/>
      <c r="D19" s="315"/>
      <c r="E19" s="315"/>
      <c r="F19" s="318"/>
      <c r="G19" s="320" t="s">
        <v>26</v>
      </c>
      <c r="H19" s="324" t="s">
        <v>25</v>
      </c>
      <c r="I19" s="325"/>
      <c r="J19" s="325"/>
      <c r="K19" s="325"/>
      <c r="L19" s="325"/>
      <c r="M19" s="325"/>
      <c r="N19" s="325"/>
      <c r="O19" s="320" t="s">
        <v>47</v>
      </c>
      <c r="P19" s="311" t="s">
        <v>48</v>
      </c>
      <c r="Q19" s="311" t="s">
        <v>49</v>
      </c>
      <c r="R19" s="309" t="s">
        <v>158</v>
      </c>
      <c r="S19" s="346"/>
      <c r="T19" s="321"/>
      <c r="U19" s="312"/>
      <c r="V19" s="315"/>
      <c r="W19" s="315"/>
      <c r="X19" s="327"/>
      <c r="Y19" s="328"/>
      <c r="Z19" s="328"/>
      <c r="AA19" s="329"/>
      <c r="AB19" s="340"/>
      <c r="AC19" s="337"/>
      <c r="AD19" s="312"/>
      <c r="AE19" s="312"/>
    </row>
    <row r="20" spans="2:31" ht="16.5" customHeight="1" thickBot="1">
      <c r="B20" s="312"/>
      <c r="C20" s="312"/>
      <c r="D20" s="315"/>
      <c r="E20" s="315"/>
      <c r="F20" s="318"/>
      <c r="G20" s="321"/>
      <c r="H20" s="333"/>
      <c r="I20" s="334"/>
      <c r="J20" s="334"/>
      <c r="K20" s="334"/>
      <c r="L20" s="334"/>
      <c r="M20" s="334"/>
      <c r="N20" s="334"/>
      <c r="O20" s="321"/>
      <c r="P20" s="312"/>
      <c r="Q20" s="312"/>
      <c r="R20" s="330"/>
      <c r="S20" s="346"/>
      <c r="T20" s="321"/>
      <c r="U20" s="312"/>
      <c r="V20" s="315"/>
      <c r="W20" s="315"/>
      <c r="X20" s="311" t="s">
        <v>50</v>
      </c>
      <c r="Y20" s="311" t="s">
        <v>35</v>
      </c>
      <c r="Z20" s="311" t="s">
        <v>160</v>
      </c>
      <c r="AA20" s="342" t="s">
        <v>153</v>
      </c>
      <c r="AB20" s="340"/>
      <c r="AC20" s="337"/>
      <c r="AD20" s="312"/>
      <c r="AE20" s="312"/>
    </row>
    <row r="21" spans="2:31" ht="31.5" customHeight="1" thickBot="1">
      <c r="B21" s="312"/>
      <c r="C21" s="312"/>
      <c r="D21" s="315"/>
      <c r="E21" s="315"/>
      <c r="F21" s="318"/>
      <c r="G21" s="321"/>
      <c r="H21" s="311" t="s">
        <v>156</v>
      </c>
      <c r="I21" s="307" t="s">
        <v>51</v>
      </c>
      <c r="J21" s="308"/>
      <c r="K21" s="308"/>
      <c r="L21" s="308"/>
      <c r="M21" s="308"/>
      <c r="N21" s="309" t="s">
        <v>29</v>
      </c>
      <c r="O21" s="321"/>
      <c r="P21" s="312"/>
      <c r="Q21" s="312"/>
      <c r="R21" s="330"/>
      <c r="S21" s="346"/>
      <c r="T21" s="321"/>
      <c r="U21" s="312"/>
      <c r="V21" s="315"/>
      <c r="W21" s="315"/>
      <c r="X21" s="312"/>
      <c r="Y21" s="312"/>
      <c r="Z21" s="312"/>
      <c r="AA21" s="343"/>
      <c r="AB21" s="340"/>
      <c r="AC21" s="337"/>
      <c r="AD21" s="312"/>
      <c r="AE21" s="312"/>
    </row>
    <row r="22" spans="2:31" ht="157.5" customHeight="1" thickBot="1">
      <c r="B22" s="313"/>
      <c r="C22" s="313"/>
      <c r="D22" s="316"/>
      <c r="E22" s="316"/>
      <c r="F22" s="319"/>
      <c r="G22" s="322"/>
      <c r="H22" s="313"/>
      <c r="I22" s="13" t="s">
        <v>157</v>
      </c>
      <c r="J22" s="13" t="s">
        <v>30</v>
      </c>
      <c r="K22" s="13" t="s">
        <v>31</v>
      </c>
      <c r="L22" s="13" t="s">
        <v>141</v>
      </c>
      <c r="M22" s="14" t="s">
        <v>33</v>
      </c>
      <c r="N22" s="310"/>
      <c r="O22" s="322"/>
      <c r="P22" s="313"/>
      <c r="Q22" s="313"/>
      <c r="R22" s="310"/>
      <c r="S22" s="347"/>
      <c r="T22" s="322"/>
      <c r="U22" s="313"/>
      <c r="V22" s="323"/>
      <c r="W22" s="323"/>
      <c r="X22" s="313"/>
      <c r="Y22" s="313"/>
      <c r="Z22" s="313"/>
      <c r="AA22" s="344"/>
      <c r="AB22" s="341"/>
      <c r="AC22" s="338"/>
      <c r="AD22" s="313"/>
      <c r="AE22" s="313"/>
    </row>
    <row r="23" spans="2:31" ht="15.75" customHeight="1" thickBot="1">
      <c r="B23" s="15">
        <v>1</v>
      </c>
      <c r="C23" s="16">
        <v>2</v>
      </c>
      <c r="D23" s="15">
        <v>3</v>
      </c>
      <c r="E23" s="17">
        <v>4</v>
      </c>
      <c r="F23" s="16">
        <v>5</v>
      </c>
      <c r="G23" s="18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  <c r="S23" s="19">
        <v>19</v>
      </c>
      <c r="T23" s="19">
        <v>20</v>
      </c>
      <c r="U23" s="19">
        <v>21</v>
      </c>
      <c r="V23" s="19">
        <v>22</v>
      </c>
      <c r="W23" s="19">
        <v>23</v>
      </c>
      <c r="X23" s="19">
        <v>24</v>
      </c>
      <c r="Y23" s="19">
        <v>25</v>
      </c>
      <c r="Z23" s="19">
        <v>26</v>
      </c>
      <c r="AA23" s="19">
        <v>27</v>
      </c>
      <c r="AB23" s="19">
        <v>28</v>
      </c>
      <c r="AC23" s="19">
        <v>29</v>
      </c>
      <c r="AD23" s="19">
        <v>30</v>
      </c>
      <c r="AE23" s="19">
        <v>31</v>
      </c>
    </row>
    <row r="24" spans="2:31" ht="72" customHeight="1" thickBot="1" thickTop="1">
      <c r="B24" s="108">
        <f>B74+B115+B156+B197+B238+B279+B320+B361+B403</f>
        <v>2809</v>
      </c>
      <c r="C24" s="108">
        <f>C74+C115+C156+C197+C238+C279+C320+C361+C403</f>
        <v>4170</v>
      </c>
      <c r="D24" s="108">
        <f>D74+D115+D156+D197+D238+D279+D320+D361+D403</f>
        <v>6979</v>
      </c>
      <c r="E24" s="108">
        <f>H24+O24+P24+Q24</f>
        <v>4285</v>
      </c>
      <c r="F24" s="108">
        <f>F74+F115+F156+F197+F238+F279+F320+F361+F403</f>
        <v>2654</v>
      </c>
      <c r="G24" s="108">
        <f aca="true" t="shared" si="0" ref="G24:Q24">G74+G115+G156+G197+G238+G279+G320+G361+G403</f>
        <v>40</v>
      </c>
      <c r="H24" s="108">
        <f t="shared" si="0"/>
        <v>561</v>
      </c>
      <c r="I24" s="108">
        <f t="shared" si="0"/>
        <v>407</v>
      </c>
      <c r="J24" s="108">
        <f t="shared" si="0"/>
        <v>117</v>
      </c>
      <c r="K24" s="108">
        <f t="shared" si="0"/>
        <v>202</v>
      </c>
      <c r="L24" s="108">
        <f t="shared" si="0"/>
        <v>39</v>
      </c>
      <c r="M24" s="108">
        <f t="shared" si="0"/>
        <v>49</v>
      </c>
      <c r="N24" s="108">
        <f t="shared" si="0"/>
        <v>154</v>
      </c>
      <c r="O24" s="108">
        <f t="shared" si="0"/>
        <v>3402</v>
      </c>
      <c r="P24" s="108">
        <f t="shared" si="0"/>
        <v>285</v>
      </c>
      <c r="Q24" s="108">
        <f t="shared" si="0"/>
        <v>37</v>
      </c>
      <c r="R24" s="108">
        <f>E24</f>
        <v>4285</v>
      </c>
      <c r="S24" s="108">
        <f aca="true" t="shared" si="1" ref="S24:Z24">S74+S115+S156+S197+S238+S279+S320+S361+S403</f>
        <v>56</v>
      </c>
      <c r="T24" s="108">
        <f t="shared" si="1"/>
        <v>252</v>
      </c>
      <c r="U24" s="108">
        <f t="shared" si="1"/>
        <v>2177</v>
      </c>
      <c r="V24" s="108">
        <f t="shared" si="1"/>
        <v>2429</v>
      </c>
      <c r="W24" s="108">
        <f t="shared" si="1"/>
        <v>2078</v>
      </c>
      <c r="X24" s="108">
        <f t="shared" si="1"/>
        <v>4325</v>
      </c>
      <c r="Y24" s="108">
        <f t="shared" si="1"/>
        <v>2078</v>
      </c>
      <c r="Z24" s="108">
        <f t="shared" si="1"/>
        <v>6403</v>
      </c>
      <c r="AA24" s="109">
        <f>X24+Y24/3</f>
        <v>5017.666666666667</v>
      </c>
      <c r="AB24" s="108">
        <f>AB74+AB115+AB156+AB197+AB238+AB279+AB320+AB361+AB403</f>
        <v>351</v>
      </c>
      <c r="AC24" s="24">
        <v>66</v>
      </c>
      <c r="AD24" s="109">
        <f>AA24/3</f>
        <v>1672.5555555555557</v>
      </c>
      <c r="AE24" s="110">
        <f>(AD24/10)/((110*5+66+88+88+88+99)/10)</f>
        <v>1.7084326410169106</v>
      </c>
    </row>
    <row r="25" ht="15.75" thickTop="1"/>
    <row r="26" ht="15">
      <c r="AE26" s="23"/>
    </row>
    <row r="27" ht="15">
      <c r="D27" s="1" t="s">
        <v>171</v>
      </c>
    </row>
    <row r="28" spans="4:5" ht="15">
      <c r="D28" s="305" t="str">
        <f>'obr.P.2'!C45</f>
        <v>31.12.2016 године</v>
      </c>
      <c r="E28" s="305"/>
    </row>
    <row r="29" ht="15">
      <c r="Y29" s="1" t="s">
        <v>83</v>
      </c>
    </row>
    <row r="31" ht="15">
      <c r="Y31" s="1" t="s">
        <v>84</v>
      </c>
    </row>
    <row r="53" spans="9:24" ht="15" customHeight="1">
      <c r="I53" s="306" t="s">
        <v>137</v>
      </c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</row>
    <row r="54" spans="9:24" ht="15" customHeight="1"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</row>
    <row r="55" spans="9:24" ht="15" customHeight="1"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</row>
    <row r="58" ht="18">
      <c r="B58" s="1" t="s">
        <v>97</v>
      </c>
    </row>
    <row r="61" spans="6:18" ht="15.75">
      <c r="F61" s="1" t="s">
        <v>104</v>
      </c>
      <c r="H61" s="5"/>
      <c r="I61" s="20" t="s">
        <v>165</v>
      </c>
      <c r="J61" s="5"/>
      <c r="K61" s="5"/>
      <c r="L61" s="5"/>
      <c r="M61" s="5"/>
      <c r="N61" s="5"/>
      <c r="O61" s="5"/>
      <c r="P61" s="5"/>
      <c r="Q61" s="5"/>
      <c r="R61" s="5"/>
    </row>
    <row r="63" spans="6:21" ht="18">
      <c r="F63" s="1" t="s">
        <v>105</v>
      </c>
      <c r="I63" s="21">
        <v>1</v>
      </c>
      <c r="Q63" s="68" t="s">
        <v>188</v>
      </c>
      <c r="R63" s="232" t="str">
        <f>'obr.P.2'!M31</f>
        <v>01.01.2016 године</v>
      </c>
      <c r="S63" s="232"/>
      <c r="T63" s="232"/>
      <c r="U63" s="232"/>
    </row>
    <row r="64" spans="2:31" ht="18">
      <c r="B64" s="7"/>
      <c r="C64" s="7"/>
      <c r="D64" s="7"/>
      <c r="E64" s="7"/>
      <c r="F64" s="7"/>
      <c r="G64" s="7"/>
      <c r="H64" s="7"/>
      <c r="I64" s="8"/>
      <c r="J64" s="9"/>
      <c r="K64" s="10" t="s">
        <v>81</v>
      </c>
      <c r="L64" s="10"/>
      <c r="M64" s="10"/>
      <c r="N64" s="10"/>
      <c r="O64" s="10"/>
      <c r="P64" s="11"/>
      <c r="Q64" s="71" t="s">
        <v>189</v>
      </c>
      <c r="R64" s="232" t="str">
        <f>'obr.P.2'!M32</f>
        <v>31.12.2016 године</v>
      </c>
      <c r="S64" s="232"/>
      <c r="T64" s="232"/>
      <c r="U64" s="232"/>
      <c r="V64" s="12"/>
      <c r="W64" s="12"/>
      <c r="X64" s="9"/>
      <c r="Y64" s="9"/>
      <c r="Z64" s="9"/>
      <c r="AA64" s="9"/>
      <c r="AB64" s="7"/>
      <c r="AC64" s="7"/>
      <c r="AD64" s="7"/>
      <c r="AE64" s="7"/>
    </row>
    <row r="65" spans="2:31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335" t="s">
        <v>100</v>
      </c>
      <c r="AE65" s="335"/>
    </row>
    <row r="66" spans="2:31" ht="15.75" thickBo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2:31" ht="23.25" customHeight="1" thickBot="1">
      <c r="B67" s="307" t="s">
        <v>34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31" t="s">
        <v>35</v>
      </c>
      <c r="U67" s="308"/>
      <c r="V67" s="308"/>
      <c r="W67" s="308"/>
      <c r="X67" s="308"/>
      <c r="Y67" s="308"/>
      <c r="Z67" s="308"/>
      <c r="AA67" s="308"/>
      <c r="AB67" s="332"/>
      <c r="AC67" s="336" t="s">
        <v>36</v>
      </c>
      <c r="AD67" s="311" t="s">
        <v>37</v>
      </c>
      <c r="AE67" s="311" t="s">
        <v>38</v>
      </c>
    </row>
    <row r="68" spans="2:31" ht="20.25" customHeight="1" thickBot="1">
      <c r="B68" s="311" t="s">
        <v>39</v>
      </c>
      <c r="C68" s="311" t="s">
        <v>40</v>
      </c>
      <c r="D68" s="314" t="s">
        <v>154</v>
      </c>
      <c r="E68" s="314" t="s">
        <v>170</v>
      </c>
      <c r="F68" s="317" t="s">
        <v>155</v>
      </c>
      <c r="G68" s="331" t="s">
        <v>42</v>
      </c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45" t="s">
        <v>43</v>
      </c>
      <c r="T68" s="320" t="s">
        <v>44</v>
      </c>
      <c r="U68" s="311" t="s">
        <v>40</v>
      </c>
      <c r="V68" s="314" t="s">
        <v>159</v>
      </c>
      <c r="W68" s="314" t="s">
        <v>45</v>
      </c>
      <c r="X68" s="324" t="s">
        <v>46</v>
      </c>
      <c r="Y68" s="325"/>
      <c r="Z68" s="325"/>
      <c r="AA68" s="326"/>
      <c r="AB68" s="339" t="s">
        <v>161</v>
      </c>
      <c r="AC68" s="337"/>
      <c r="AD68" s="312"/>
      <c r="AE68" s="312"/>
    </row>
    <row r="69" spans="2:31" ht="9.75" customHeight="1" thickBot="1">
      <c r="B69" s="312"/>
      <c r="C69" s="312"/>
      <c r="D69" s="315"/>
      <c r="E69" s="315"/>
      <c r="F69" s="318"/>
      <c r="G69" s="320" t="s">
        <v>26</v>
      </c>
      <c r="H69" s="324" t="s">
        <v>25</v>
      </c>
      <c r="I69" s="325"/>
      <c r="J69" s="325"/>
      <c r="K69" s="325"/>
      <c r="L69" s="325"/>
      <c r="M69" s="325"/>
      <c r="N69" s="325"/>
      <c r="O69" s="320" t="s">
        <v>47</v>
      </c>
      <c r="P69" s="311" t="s">
        <v>48</v>
      </c>
      <c r="Q69" s="311" t="s">
        <v>49</v>
      </c>
      <c r="R69" s="309" t="s">
        <v>158</v>
      </c>
      <c r="S69" s="346"/>
      <c r="T69" s="321"/>
      <c r="U69" s="312"/>
      <c r="V69" s="315"/>
      <c r="W69" s="315"/>
      <c r="X69" s="327"/>
      <c r="Y69" s="328"/>
      <c r="Z69" s="328"/>
      <c r="AA69" s="329"/>
      <c r="AB69" s="340"/>
      <c r="AC69" s="337"/>
      <c r="AD69" s="312"/>
      <c r="AE69" s="312"/>
    </row>
    <row r="70" spans="2:31" ht="16.5" customHeight="1" thickBot="1">
      <c r="B70" s="312"/>
      <c r="C70" s="312"/>
      <c r="D70" s="315"/>
      <c r="E70" s="315"/>
      <c r="F70" s="318"/>
      <c r="G70" s="321"/>
      <c r="H70" s="333"/>
      <c r="I70" s="334"/>
      <c r="J70" s="334"/>
      <c r="K70" s="334"/>
      <c r="L70" s="334"/>
      <c r="M70" s="334"/>
      <c r="N70" s="334"/>
      <c r="O70" s="321"/>
      <c r="P70" s="312"/>
      <c r="Q70" s="312"/>
      <c r="R70" s="330"/>
      <c r="S70" s="346"/>
      <c r="T70" s="321"/>
      <c r="U70" s="312"/>
      <c r="V70" s="315"/>
      <c r="W70" s="315"/>
      <c r="X70" s="311" t="s">
        <v>50</v>
      </c>
      <c r="Y70" s="311" t="s">
        <v>35</v>
      </c>
      <c r="Z70" s="311" t="s">
        <v>160</v>
      </c>
      <c r="AA70" s="342" t="s">
        <v>153</v>
      </c>
      <c r="AB70" s="340"/>
      <c r="AC70" s="337"/>
      <c r="AD70" s="312"/>
      <c r="AE70" s="312"/>
    </row>
    <row r="71" spans="2:31" ht="31.5" customHeight="1" thickBot="1">
      <c r="B71" s="312"/>
      <c r="C71" s="312"/>
      <c r="D71" s="315"/>
      <c r="E71" s="315"/>
      <c r="F71" s="318"/>
      <c r="G71" s="321"/>
      <c r="H71" s="311" t="s">
        <v>156</v>
      </c>
      <c r="I71" s="307" t="s">
        <v>51</v>
      </c>
      <c r="J71" s="308"/>
      <c r="K71" s="308"/>
      <c r="L71" s="308"/>
      <c r="M71" s="308"/>
      <c r="N71" s="309" t="s">
        <v>29</v>
      </c>
      <c r="O71" s="321"/>
      <c r="P71" s="312"/>
      <c r="Q71" s="312"/>
      <c r="R71" s="330"/>
      <c r="S71" s="346"/>
      <c r="T71" s="321"/>
      <c r="U71" s="312"/>
      <c r="V71" s="315"/>
      <c r="W71" s="315"/>
      <c r="X71" s="312"/>
      <c r="Y71" s="312"/>
      <c r="Z71" s="312"/>
      <c r="AA71" s="343"/>
      <c r="AB71" s="340"/>
      <c r="AC71" s="337"/>
      <c r="AD71" s="312"/>
      <c r="AE71" s="312"/>
    </row>
    <row r="72" spans="2:31" ht="157.5" customHeight="1" thickBot="1">
      <c r="B72" s="313"/>
      <c r="C72" s="313"/>
      <c r="D72" s="316"/>
      <c r="E72" s="316"/>
      <c r="F72" s="319"/>
      <c r="G72" s="322"/>
      <c r="H72" s="313"/>
      <c r="I72" s="13" t="s">
        <v>157</v>
      </c>
      <c r="J72" s="13" t="s">
        <v>30</v>
      </c>
      <c r="K72" s="13" t="s">
        <v>31</v>
      </c>
      <c r="L72" s="13" t="s">
        <v>141</v>
      </c>
      <c r="M72" s="14" t="s">
        <v>33</v>
      </c>
      <c r="N72" s="310"/>
      <c r="O72" s="322"/>
      <c r="P72" s="313"/>
      <c r="Q72" s="313"/>
      <c r="R72" s="310"/>
      <c r="S72" s="347"/>
      <c r="T72" s="322"/>
      <c r="U72" s="313"/>
      <c r="V72" s="323"/>
      <c r="W72" s="323"/>
      <c r="X72" s="313"/>
      <c r="Y72" s="313"/>
      <c r="Z72" s="313"/>
      <c r="AA72" s="344"/>
      <c r="AB72" s="341"/>
      <c r="AC72" s="338"/>
      <c r="AD72" s="313"/>
      <c r="AE72" s="313"/>
    </row>
    <row r="73" spans="2:31" ht="15.75" thickBot="1">
      <c r="B73" s="15">
        <v>1</v>
      </c>
      <c r="C73" s="16">
        <v>2</v>
      </c>
      <c r="D73" s="15">
        <v>3</v>
      </c>
      <c r="E73" s="17">
        <v>4</v>
      </c>
      <c r="F73" s="16">
        <v>5</v>
      </c>
      <c r="G73" s="18">
        <v>7</v>
      </c>
      <c r="H73" s="17">
        <v>8</v>
      </c>
      <c r="I73" s="17">
        <v>9</v>
      </c>
      <c r="J73" s="17">
        <v>10</v>
      </c>
      <c r="K73" s="17">
        <v>11</v>
      </c>
      <c r="L73" s="17">
        <v>12</v>
      </c>
      <c r="M73" s="17">
        <v>13</v>
      </c>
      <c r="N73" s="17">
        <v>14</v>
      </c>
      <c r="O73" s="17">
        <v>15</v>
      </c>
      <c r="P73" s="17">
        <v>16</v>
      </c>
      <c r="Q73" s="17">
        <v>17</v>
      </c>
      <c r="R73" s="17">
        <v>18</v>
      </c>
      <c r="S73" s="17">
        <v>19</v>
      </c>
      <c r="T73" s="17">
        <v>20</v>
      </c>
      <c r="U73" s="17">
        <v>21</v>
      </c>
      <c r="V73" s="17">
        <v>22</v>
      </c>
      <c r="W73" s="17">
        <v>23</v>
      </c>
      <c r="X73" s="17">
        <v>24</v>
      </c>
      <c r="Y73" s="17">
        <v>25</v>
      </c>
      <c r="Z73" s="17">
        <v>26</v>
      </c>
      <c r="AA73" s="17">
        <v>27</v>
      </c>
      <c r="AB73" s="17">
        <v>28</v>
      </c>
      <c r="AC73" s="17">
        <v>29</v>
      </c>
      <c r="AD73" s="17">
        <v>30</v>
      </c>
      <c r="AE73" s="17">
        <v>31</v>
      </c>
    </row>
    <row r="74" spans="2:31" ht="72" customHeight="1" thickBot="1" thickTop="1">
      <c r="B74" s="25">
        <v>151</v>
      </c>
      <c r="C74" s="26">
        <f>'[1]obr.P.5 '!$C$74+'[2]obr.P.5 '!$C$74</f>
        <v>345</v>
      </c>
      <c r="D74" s="111">
        <f>B74+C74</f>
        <v>496</v>
      </c>
      <c r="E74" s="111">
        <f>H74+O74+P74+Q74+G74</f>
        <v>376</v>
      </c>
      <c r="F74" s="112">
        <f>D74-E74</f>
        <v>120</v>
      </c>
      <c r="G74" s="25">
        <f>'[1]obr.P.5 '!$G$74+'[2]obr.P.5 '!$G$74</f>
        <v>5</v>
      </c>
      <c r="H74" s="111">
        <f>I74+N74</f>
        <v>29</v>
      </c>
      <c r="I74" s="113">
        <f>J74+K74+L74+M74</f>
        <v>23</v>
      </c>
      <c r="J74" s="26">
        <f>'[1]obr.P.5 '!$J$74+'[2]obr.P.5 '!$J$74</f>
        <v>13</v>
      </c>
      <c r="K74" s="26">
        <f>'[1]obr.P.5 '!$K$74+'[2]obr.P.5 '!$K$74</f>
        <v>9</v>
      </c>
      <c r="L74" s="26">
        <f>'[1]obr.P.5 '!$L$74+'[2]obr.P.5 '!$L$74</f>
        <v>1</v>
      </c>
      <c r="M74" s="26">
        <f>'[1]obr.P.5 '!$M$74+'[2]obr.P.5 '!$M$74</f>
        <v>0</v>
      </c>
      <c r="N74" s="26">
        <f>'[1]obr.P.5 '!$N$74+'[2]obr.P.5 '!$N$74</f>
        <v>6</v>
      </c>
      <c r="O74" s="26">
        <f>'[1]obr.P.5 '!$O$74+'[2]obr.P.5 '!$O$74</f>
        <v>317</v>
      </c>
      <c r="P74" s="26">
        <f>'[1]obr.P.5 '!$P$74+'[2]obr.P.5 '!$P$74</f>
        <v>23</v>
      </c>
      <c r="Q74" s="26">
        <f>'[1]obr.P.5 '!$Q$74+'[2]obr.P.5 '!$Q$74</f>
        <v>2</v>
      </c>
      <c r="R74" s="111">
        <f>E74</f>
        <v>376</v>
      </c>
      <c r="S74" s="27">
        <f>'[1]obr.P.5 '!$S$74+'[2]obr.P.5 '!$S$74</f>
        <v>5</v>
      </c>
      <c r="T74" s="25">
        <v>25</v>
      </c>
      <c r="U74" s="26">
        <f>'[1]obr.P.5 '!$U$74+'[2]obr.P.5 '!$U$74</f>
        <v>240</v>
      </c>
      <c r="V74" s="111">
        <f>T74+U74</f>
        <v>265</v>
      </c>
      <c r="W74" s="26">
        <f>'[1]obr.P.5 '!$W$74+'[2]obr.P.5 '!$W$74</f>
        <v>244</v>
      </c>
      <c r="X74" s="111">
        <f>E74</f>
        <v>376</v>
      </c>
      <c r="Y74" s="111">
        <f>W74</f>
        <v>244</v>
      </c>
      <c r="Z74" s="111">
        <f>X74+Y74</f>
        <v>620</v>
      </c>
      <c r="AA74" s="114">
        <f>X74+(Y74/3)</f>
        <v>457.3333333333333</v>
      </c>
      <c r="AB74" s="115">
        <f>V74-W74</f>
        <v>21</v>
      </c>
      <c r="AC74" s="28"/>
      <c r="AD74" s="116">
        <f>AA74/3</f>
        <v>152.44444444444443</v>
      </c>
      <c r="AE74" s="117">
        <f>AD74/88</f>
        <v>1.732323232323232</v>
      </c>
    </row>
    <row r="75" ht="15.75" thickTop="1"/>
    <row r="77" ht="15">
      <c r="D77" s="1" t="s">
        <v>171</v>
      </c>
    </row>
    <row r="78" spans="4:5" ht="15">
      <c r="D78" s="305" t="str">
        <f>'obr.P.2'!C45</f>
        <v>31.12.2016 године</v>
      </c>
      <c r="E78" s="305"/>
    </row>
    <row r="79" ht="15">
      <c r="Y79" s="1" t="s">
        <v>94</v>
      </c>
    </row>
    <row r="81" ht="15">
      <c r="Y81" s="1" t="s">
        <v>117</v>
      </c>
    </row>
    <row r="94" spans="9:24" ht="15">
      <c r="I94" s="306" t="s">
        <v>137</v>
      </c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</row>
    <row r="95" spans="9:24" ht="15"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</row>
    <row r="96" spans="9:24" ht="15"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</row>
    <row r="99" ht="18">
      <c r="B99" s="1" t="s">
        <v>97</v>
      </c>
    </row>
    <row r="102" spans="6:18" ht="15.75">
      <c r="F102" s="1" t="s">
        <v>104</v>
      </c>
      <c r="H102" s="5"/>
      <c r="I102" s="20" t="s">
        <v>166</v>
      </c>
      <c r="J102" s="5"/>
      <c r="K102" s="5"/>
      <c r="L102" s="5"/>
      <c r="M102" s="5"/>
      <c r="N102" s="5"/>
      <c r="O102" s="5"/>
      <c r="P102" s="5"/>
      <c r="Q102" s="5"/>
      <c r="R102" s="5"/>
    </row>
    <row r="104" spans="6:21" ht="18">
      <c r="F104" s="1" t="s">
        <v>105</v>
      </c>
      <c r="I104" s="21">
        <v>2</v>
      </c>
      <c r="Q104" s="68" t="s">
        <v>188</v>
      </c>
      <c r="R104" s="232" t="str">
        <f>'obr.P.2'!M31</f>
        <v>01.01.2016 године</v>
      </c>
      <c r="S104" s="232"/>
      <c r="T104" s="232"/>
      <c r="U104" s="232"/>
    </row>
    <row r="105" spans="2:31" ht="18">
      <c r="B105" s="7"/>
      <c r="C105" s="7"/>
      <c r="D105" s="7"/>
      <c r="E105" s="7"/>
      <c r="F105" s="7"/>
      <c r="G105" s="7"/>
      <c r="H105" s="7"/>
      <c r="I105" s="8"/>
      <c r="J105" s="9"/>
      <c r="K105" s="10" t="s">
        <v>81</v>
      </c>
      <c r="L105" s="10"/>
      <c r="M105" s="10"/>
      <c r="N105" s="10"/>
      <c r="O105" s="10"/>
      <c r="P105" s="11"/>
      <c r="Q105" s="71" t="s">
        <v>189</v>
      </c>
      <c r="R105" s="232" t="str">
        <f>'obr.P.2'!M32</f>
        <v>31.12.2016 године</v>
      </c>
      <c r="S105" s="232"/>
      <c r="T105" s="232"/>
      <c r="U105" s="232"/>
      <c r="V105" s="12"/>
      <c r="W105" s="12"/>
      <c r="X105" s="9"/>
      <c r="Y105" s="9"/>
      <c r="Z105" s="9"/>
      <c r="AA105" s="9"/>
      <c r="AB105" s="7"/>
      <c r="AC105" s="7"/>
      <c r="AD105" s="7"/>
      <c r="AE105" s="7"/>
    </row>
    <row r="106" spans="2:31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335" t="s">
        <v>100</v>
      </c>
      <c r="AE106" s="335"/>
    </row>
    <row r="107" spans="2:31" ht="15.75" thickBo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2:31" ht="23.25" customHeight="1" thickBot="1">
      <c r="B108" s="307" t="s">
        <v>34</v>
      </c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31" t="s">
        <v>35</v>
      </c>
      <c r="U108" s="308"/>
      <c r="V108" s="308"/>
      <c r="W108" s="308"/>
      <c r="X108" s="308"/>
      <c r="Y108" s="308"/>
      <c r="Z108" s="308"/>
      <c r="AA108" s="308"/>
      <c r="AB108" s="332"/>
      <c r="AC108" s="336" t="s">
        <v>36</v>
      </c>
      <c r="AD108" s="311" t="s">
        <v>37</v>
      </c>
      <c r="AE108" s="311" t="s">
        <v>38</v>
      </c>
    </row>
    <row r="109" spans="2:31" ht="20.25" customHeight="1" thickBot="1">
      <c r="B109" s="311" t="s">
        <v>39</v>
      </c>
      <c r="C109" s="311" t="s">
        <v>40</v>
      </c>
      <c r="D109" s="314" t="s">
        <v>154</v>
      </c>
      <c r="E109" s="314" t="s">
        <v>170</v>
      </c>
      <c r="F109" s="317" t="s">
        <v>155</v>
      </c>
      <c r="G109" s="331" t="s">
        <v>42</v>
      </c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45" t="s">
        <v>43</v>
      </c>
      <c r="T109" s="320" t="s">
        <v>44</v>
      </c>
      <c r="U109" s="311" t="s">
        <v>40</v>
      </c>
      <c r="V109" s="314" t="s">
        <v>159</v>
      </c>
      <c r="W109" s="314" t="s">
        <v>45</v>
      </c>
      <c r="X109" s="324" t="s">
        <v>46</v>
      </c>
      <c r="Y109" s="325"/>
      <c r="Z109" s="325"/>
      <c r="AA109" s="326"/>
      <c r="AB109" s="339" t="s">
        <v>161</v>
      </c>
      <c r="AC109" s="337"/>
      <c r="AD109" s="312"/>
      <c r="AE109" s="312"/>
    </row>
    <row r="110" spans="2:31" ht="9.75" customHeight="1" thickBot="1">
      <c r="B110" s="312"/>
      <c r="C110" s="312"/>
      <c r="D110" s="315"/>
      <c r="E110" s="315"/>
      <c r="F110" s="318"/>
      <c r="G110" s="320" t="s">
        <v>26</v>
      </c>
      <c r="H110" s="324" t="s">
        <v>25</v>
      </c>
      <c r="I110" s="325"/>
      <c r="J110" s="325"/>
      <c r="K110" s="325"/>
      <c r="L110" s="325"/>
      <c r="M110" s="325"/>
      <c r="N110" s="325"/>
      <c r="O110" s="320" t="s">
        <v>47</v>
      </c>
      <c r="P110" s="311" t="s">
        <v>48</v>
      </c>
      <c r="Q110" s="311" t="s">
        <v>49</v>
      </c>
      <c r="R110" s="309" t="s">
        <v>158</v>
      </c>
      <c r="S110" s="346"/>
      <c r="T110" s="321"/>
      <c r="U110" s="312"/>
      <c r="V110" s="315"/>
      <c r="W110" s="315"/>
      <c r="X110" s="327"/>
      <c r="Y110" s="328"/>
      <c r="Z110" s="328"/>
      <c r="AA110" s="329"/>
      <c r="AB110" s="340"/>
      <c r="AC110" s="337"/>
      <c r="AD110" s="312"/>
      <c r="AE110" s="312"/>
    </row>
    <row r="111" spans="2:31" ht="16.5" customHeight="1" thickBot="1">
      <c r="B111" s="312"/>
      <c r="C111" s="312"/>
      <c r="D111" s="315"/>
      <c r="E111" s="315"/>
      <c r="F111" s="318"/>
      <c r="G111" s="321"/>
      <c r="H111" s="333"/>
      <c r="I111" s="334"/>
      <c r="J111" s="334"/>
      <c r="K111" s="334"/>
      <c r="L111" s="334"/>
      <c r="M111" s="334"/>
      <c r="N111" s="334"/>
      <c r="O111" s="321"/>
      <c r="P111" s="312"/>
      <c r="Q111" s="312"/>
      <c r="R111" s="330"/>
      <c r="S111" s="346"/>
      <c r="T111" s="321"/>
      <c r="U111" s="312"/>
      <c r="V111" s="315"/>
      <c r="W111" s="315"/>
      <c r="X111" s="311" t="s">
        <v>50</v>
      </c>
      <c r="Y111" s="311" t="s">
        <v>35</v>
      </c>
      <c r="Z111" s="311" t="s">
        <v>160</v>
      </c>
      <c r="AA111" s="342" t="s">
        <v>153</v>
      </c>
      <c r="AB111" s="340"/>
      <c r="AC111" s="337"/>
      <c r="AD111" s="312"/>
      <c r="AE111" s="312"/>
    </row>
    <row r="112" spans="2:31" ht="31.5" customHeight="1" thickBot="1">
      <c r="B112" s="312"/>
      <c r="C112" s="312"/>
      <c r="D112" s="315"/>
      <c r="E112" s="315"/>
      <c r="F112" s="318"/>
      <c r="G112" s="321"/>
      <c r="H112" s="311" t="s">
        <v>156</v>
      </c>
      <c r="I112" s="307" t="s">
        <v>51</v>
      </c>
      <c r="J112" s="308"/>
      <c r="K112" s="308"/>
      <c r="L112" s="308"/>
      <c r="M112" s="308"/>
      <c r="N112" s="309" t="s">
        <v>29</v>
      </c>
      <c r="O112" s="321"/>
      <c r="P112" s="312"/>
      <c r="Q112" s="312"/>
      <c r="R112" s="330"/>
      <c r="S112" s="346"/>
      <c r="T112" s="321"/>
      <c r="U112" s="312"/>
      <c r="V112" s="315"/>
      <c r="W112" s="315"/>
      <c r="X112" s="312"/>
      <c r="Y112" s="312"/>
      <c r="Z112" s="312"/>
      <c r="AA112" s="343"/>
      <c r="AB112" s="340"/>
      <c r="AC112" s="337"/>
      <c r="AD112" s="312"/>
      <c r="AE112" s="312"/>
    </row>
    <row r="113" spans="2:31" ht="157.5" customHeight="1" thickBot="1">
      <c r="B113" s="313"/>
      <c r="C113" s="313"/>
      <c r="D113" s="316"/>
      <c r="E113" s="316"/>
      <c r="F113" s="319"/>
      <c r="G113" s="322"/>
      <c r="H113" s="313"/>
      <c r="I113" s="13" t="s">
        <v>157</v>
      </c>
      <c r="J113" s="13" t="s">
        <v>30</v>
      </c>
      <c r="K113" s="13" t="s">
        <v>31</v>
      </c>
      <c r="L113" s="13" t="s">
        <v>141</v>
      </c>
      <c r="M113" s="14" t="s">
        <v>33</v>
      </c>
      <c r="N113" s="310"/>
      <c r="O113" s="322"/>
      <c r="P113" s="313"/>
      <c r="Q113" s="313"/>
      <c r="R113" s="310"/>
      <c r="S113" s="347"/>
      <c r="T113" s="322"/>
      <c r="U113" s="313"/>
      <c r="V113" s="323"/>
      <c r="W113" s="323"/>
      <c r="X113" s="313"/>
      <c r="Y113" s="313"/>
      <c r="Z113" s="313"/>
      <c r="AA113" s="344"/>
      <c r="AB113" s="341"/>
      <c r="AC113" s="338"/>
      <c r="AD113" s="313"/>
      <c r="AE113" s="313"/>
    </row>
    <row r="114" spans="2:31" ht="15.75" thickBot="1">
      <c r="B114" s="15">
        <v>1</v>
      </c>
      <c r="C114" s="16">
        <v>2</v>
      </c>
      <c r="D114" s="15">
        <v>3</v>
      </c>
      <c r="E114" s="17">
        <v>4</v>
      </c>
      <c r="F114" s="16">
        <v>5</v>
      </c>
      <c r="G114" s="18">
        <v>7</v>
      </c>
      <c r="H114" s="17">
        <v>8</v>
      </c>
      <c r="I114" s="17">
        <v>9</v>
      </c>
      <c r="J114" s="17">
        <v>10</v>
      </c>
      <c r="K114" s="17">
        <v>11</v>
      </c>
      <c r="L114" s="17">
        <v>12</v>
      </c>
      <c r="M114" s="17">
        <v>13</v>
      </c>
      <c r="N114" s="17">
        <v>14</v>
      </c>
      <c r="O114" s="17">
        <v>15</v>
      </c>
      <c r="P114" s="17">
        <v>16</v>
      </c>
      <c r="Q114" s="17">
        <v>17</v>
      </c>
      <c r="R114" s="17">
        <v>18</v>
      </c>
      <c r="S114" s="17">
        <v>19</v>
      </c>
      <c r="T114" s="17">
        <v>20</v>
      </c>
      <c r="U114" s="17">
        <v>21</v>
      </c>
      <c r="V114" s="17">
        <v>22</v>
      </c>
      <c r="W114" s="17">
        <v>23</v>
      </c>
      <c r="X114" s="17">
        <v>24</v>
      </c>
      <c r="Y114" s="17">
        <v>25</v>
      </c>
      <c r="Z114" s="17">
        <v>26</v>
      </c>
      <c r="AA114" s="17">
        <v>27</v>
      </c>
      <c r="AB114" s="17">
        <v>28</v>
      </c>
      <c r="AC114" s="17">
        <v>29</v>
      </c>
      <c r="AD114" s="17">
        <v>30</v>
      </c>
      <c r="AE114" s="17">
        <v>31</v>
      </c>
    </row>
    <row r="115" spans="2:31" ht="72" customHeight="1" thickBot="1" thickTop="1">
      <c r="B115" s="25">
        <v>315</v>
      </c>
      <c r="C115" s="26">
        <f>'[1]obr.P.5 '!$C$115+'[2]obr.P.5 '!$C$115</f>
        <v>394</v>
      </c>
      <c r="D115" s="111">
        <f>B115+C115</f>
        <v>709</v>
      </c>
      <c r="E115" s="111">
        <f>H115+O115+P115+Q115+G115</f>
        <v>406</v>
      </c>
      <c r="F115" s="112">
        <f>D115-E115</f>
        <v>303</v>
      </c>
      <c r="G115" s="25">
        <f>'[1]obr.P.5 '!$G$115+'[2]obr.P.5 '!$G$115</f>
        <v>1</v>
      </c>
      <c r="H115" s="111">
        <f>I115+N115</f>
        <v>67</v>
      </c>
      <c r="I115" s="113">
        <f>J115+K115+L115+M115</f>
        <v>43</v>
      </c>
      <c r="J115" s="26">
        <f>'[1]obr.P.5 '!$J$115+'[2]obr.P.5 '!$J$115</f>
        <v>1</v>
      </c>
      <c r="K115" s="26">
        <f>'[1]obr.P.5 '!$K$115+'[2]obr.P.5 '!$K$115</f>
        <v>36</v>
      </c>
      <c r="L115" s="26">
        <f>'[1]obr.P.5 '!$L$115+'[2]obr.P.5 '!$L$115</f>
        <v>2</v>
      </c>
      <c r="M115" s="26">
        <f>'[1]obr.P.5 '!$M$115+'[2]obr.P.5 '!$M$115</f>
        <v>4</v>
      </c>
      <c r="N115" s="26">
        <f>'[1]obr.P.5 '!$N$115+'[2]obr.P.5 '!$N$115</f>
        <v>24</v>
      </c>
      <c r="O115" s="26">
        <f>'[1]obr.P.5 '!$O$115+'[2]obr.P.5 '!$O$115</f>
        <v>306</v>
      </c>
      <c r="P115" s="26">
        <f>'[1]obr.P.5 '!$P$115+'[2]obr.P.5 '!$P$115</f>
        <v>29</v>
      </c>
      <c r="Q115" s="26">
        <f>'[1]obr.P.5 '!$Q$115+'[2]obr.P.5 '!$Q$115</f>
        <v>3</v>
      </c>
      <c r="R115" s="111">
        <f>E115</f>
        <v>406</v>
      </c>
      <c r="S115" s="27">
        <f>'[1]obr.P.5 '!$S$115+'[2]obr.P.5 '!$S$115</f>
        <v>6</v>
      </c>
      <c r="T115" s="25">
        <v>14</v>
      </c>
      <c r="U115" s="26">
        <f>'[1]obr.P.5 '!$U$115+'[2]obr.P.5 '!$U$115</f>
        <v>239</v>
      </c>
      <c r="V115" s="111">
        <f>T115+U115</f>
        <v>253</v>
      </c>
      <c r="W115" s="26">
        <f>'[1]obr.P.5 '!$W$115+'[2]obr.P.5 '!$W$115</f>
        <v>227</v>
      </c>
      <c r="X115" s="111">
        <f>E115</f>
        <v>406</v>
      </c>
      <c r="Y115" s="111">
        <f>W115</f>
        <v>227</v>
      </c>
      <c r="Z115" s="111">
        <f>X115+Y115</f>
        <v>633</v>
      </c>
      <c r="AA115" s="114">
        <f>X115+(Y115/3)</f>
        <v>481.6666666666667</v>
      </c>
      <c r="AB115" s="115">
        <f>V115-W115</f>
        <v>26</v>
      </c>
      <c r="AC115" s="28"/>
      <c r="AD115" s="116">
        <f>AA115/3</f>
        <v>160.55555555555557</v>
      </c>
      <c r="AE115" s="117">
        <f>AD115/110</f>
        <v>1.4595959595959598</v>
      </c>
    </row>
    <row r="116" ht="15.75" thickTop="1"/>
    <row r="118" ht="15">
      <c r="D118" s="1" t="s">
        <v>171</v>
      </c>
    </row>
    <row r="119" spans="4:5" ht="15">
      <c r="D119" s="305" t="str">
        <f>'obr.P.2'!C45</f>
        <v>31.12.2016 године</v>
      </c>
      <c r="E119" s="305"/>
    </row>
    <row r="120" ht="15">
      <c r="Y120" s="1" t="s">
        <v>94</v>
      </c>
    </row>
    <row r="122" ht="15">
      <c r="Y122" s="1" t="s">
        <v>117</v>
      </c>
    </row>
    <row r="135" spans="9:24" ht="15" customHeight="1">
      <c r="I135" s="306" t="s">
        <v>137</v>
      </c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</row>
    <row r="136" spans="9:24" ht="15" customHeight="1"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</row>
    <row r="137" spans="9:24" ht="15" customHeight="1"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</row>
    <row r="140" ht="18">
      <c r="B140" s="1" t="s">
        <v>97</v>
      </c>
    </row>
    <row r="141" ht="18">
      <c r="B141" s="3" t="s">
        <v>143</v>
      </c>
    </row>
    <row r="143" spans="6:18" ht="15.75">
      <c r="F143" s="1" t="s">
        <v>104</v>
      </c>
      <c r="H143" s="5"/>
      <c r="I143" s="20" t="s">
        <v>142</v>
      </c>
      <c r="J143" s="5"/>
      <c r="K143" s="5"/>
      <c r="L143" s="5"/>
      <c r="M143" s="5"/>
      <c r="N143" s="5"/>
      <c r="O143" s="5"/>
      <c r="P143" s="5"/>
      <c r="Q143" s="5"/>
      <c r="R143" s="5"/>
    </row>
    <row r="145" spans="6:21" ht="18">
      <c r="F145" s="1" t="s">
        <v>105</v>
      </c>
      <c r="I145" s="21">
        <v>3</v>
      </c>
      <c r="Q145" s="68" t="s">
        <v>188</v>
      </c>
      <c r="R145" s="232" t="str">
        <f>'obr.P.2'!M31</f>
        <v>01.01.2016 године</v>
      </c>
      <c r="S145" s="232"/>
      <c r="T145" s="232"/>
      <c r="U145" s="232"/>
    </row>
    <row r="146" spans="2:31" ht="18">
      <c r="B146" s="7"/>
      <c r="C146" s="7"/>
      <c r="D146" s="7"/>
      <c r="E146" s="7"/>
      <c r="F146" s="7"/>
      <c r="G146" s="7"/>
      <c r="H146" s="7"/>
      <c r="I146" s="8"/>
      <c r="J146" s="9"/>
      <c r="K146" s="10" t="s">
        <v>81</v>
      </c>
      <c r="L146" s="10"/>
      <c r="M146" s="10"/>
      <c r="N146" s="10"/>
      <c r="O146" s="10"/>
      <c r="P146" s="11"/>
      <c r="Q146" s="71" t="s">
        <v>189</v>
      </c>
      <c r="R146" s="232" t="str">
        <f>'obr.P.2'!M32</f>
        <v>31.12.2016 године</v>
      </c>
      <c r="S146" s="232"/>
      <c r="T146" s="232"/>
      <c r="U146" s="232"/>
      <c r="V146" s="12"/>
      <c r="W146" s="12"/>
      <c r="X146" s="9"/>
      <c r="Y146" s="9"/>
      <c r="Z146" s="9"/>
      <c r="AA146" s="9"/>
      <c r="AB146" s="7"/>
      <c r="AC146" s="7"/>
      <c r="AD146" s="7"/>
      <c r="AE146" s="7"/>
    </row>
    <row r="147" spans="2:31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335" t="s">
        <v>100</v>
      </c>
      <c r="AE147" s="335"/>
    </row>
    <row r="148" spans="2:31" ht="15.75" thickBo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2:31" ht="23.25" customHeight="1" thickBot="1">
      <c r="B149" s="307" t="s">
        <v>34</v>
      </c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31" t="s">
        <v>35</v>
      </c>
      <c r="U149" s="308"/>
      <c r="V149" s="308"/>
      <c r="W149" s="308"/>
      <c r="X149" s="308"/>
      <c r="Y149" s="308"/>
      <c r="Z149" s="308"/>
      <c r="AA149" s="308"/>
      <c r="AB149" s="332"/>
      <c r="AC149" s="336" t="s">
        <v>36</v>
      </c>
      <c r="AD149" s="311" t="s">
        <v>37</v>
      </c>
      <c r="AE149" s="311" t="s">
        <v>38</v>
      </c>
    </row>
    <row r="150" spans="2:31" ht="20.25" customHeight="1" thickBot="1">
      <c r="B150" s="311" t="s">
        <v>39</v>
      </c>
      <c r="C150" s="311" t="s">
        <v>40</v>
      </c>
      <c r="D150" s="314" t="s">
        <v>154</v>
      </c>
      <c r="E150" s="314" t="s">
        <v>170</v>
      </c>
      <c r="F150" s="317" t="s">
        <v>155</v>
      </c>
      <c r="G150" s="331" t="s">
        <v>42</v>
      </c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45" t="s">
        <v>43</v>
      </c>
      <c r="T150" s="320" t="s">
        <v>44</v>
      </c>
      <c r="U150" s="311" t="s">
        <v>40</v>
      </c>
      <c r="V150" s="314" t="s">
        <v>159</v>
      </c>
      <c r="W150" s="314" t="s">
        <v>45</v>
      </c>
      <c r="X150" s="324" t="s">
        <v>46</v>
      </c>
      <c r="Y150" s="325"/>
      <c r="Z150" s="325"/>
      <c r="AA150" s="326"/>
      <c r="AB150" s="339" t="s">
        <v>161</v>
      </c>
      <c r="AC150" s="337"/>
      <c r="AD150" s="312"/>
      <c r="AE150" s="312"/>
    </row>
    <row r="151" spans="2:31" ht="9.75" customHeight="1" thickBot="1">
      <c r="B151" s="312"/>
      <c r="C151" s="312"/>
      <c r="D151" s="315"/>
      <c r="E151" s="315"/>
      <c r="F151" s="318"/>
      <c r="G151" s="320" t="s">
        <v>26</v>
      </c>
      <c r="H151" s="324" t="s">
        <v>25</v>
      </c>
      <c r="I151" s="325"/>
      <c r="J151" s="325"/>
      <c r="K151" s="325"/>
      <c r="L151" s="325"/>
      <c r="M151" s="325"/>
      <c r="N151" s="325"/>
      <c r="O151" s="320" t="s">
        <v>47</v>
      </c>
      <c r="P151" s="311" t="s">
        <v>48</v>
      </c>
      <c r="Q151" s="311" t="s">
        <v>49</v>
      </c>
      <c r="R151" s="309" t="s">
        <v>158</v>
      </c>
      <c r="S151" s="346"/>
      <c r="T151" s="321"/>
      <c r="U151" s="312"/>
      <c r="V151" s="315"/>
      <c r="W151" s="315"/>
      <c r="X151" s="327"/>
      <c r="Y151" s="328"/>
      <c r="Z151" s="328"/>
      <c r="AA151" s="329"/>
      <c r="AB151" s="340"/>
      <c r="AC151" s="337"/>
      <c r="AD151" s="312"/>
      <c r="AE151" s="312"/>
    </row>
    <row r="152" spans="2:31" ht="16.5" customHeight="1" thickBot="1">
      <c r="B152" s="312"/>
      <c r="C152" s="312"/>
      <c r="D152" s="315"/>
      <c r="E152" s="315"/>
      <c r="F152" s="318"/>
      <c r="G152" s="321"/>
      <c r="H152" s="333"/>
      <c r="I152" s="334"/>
      <c r="J152" s="334"/>
      <c r="K152" s="334"/>
      <c r="L152" s="334"/>
      <c r="M152" s="334"/>
      <c r="N152" s="334"/>
      <c r="O152" s="321"/>
      <c r="P152" s="312"/>
      <c r="Q152" s="312"/>
      <c r="R152" s="330"/>
      <c r="S152" s="346"/>
      <c r="T152" s="321"/>
      <c r="U152" s="312"/>
      <c r="V152" s="315"/>
      <c r="W152" s="315"/>
      <c r="X152" s="311" t="s">
        <v>50</v>
      </c>
      <c r="Y152" s="311" t="s">
        <v>35</v>
      </c>
      <c r="Z152" s="311" t="s">
        <v>160</v>
      </c>
      <c r="AA152" s="342" t="s">
        <v>153</v>
      </c>
      <c r="AB152" s="340"/>
      <c r="AC152" s="337"/>
      <c r="AD152" s="312"/>
      <c r="AE152" s="312"/>
    </row>
    <row r="153" spans="2:31" ht="31.5" customHeight="1" thickBot="1">
      <c r="B153" s="312"/>
      <c r="C153" s="312"/>
      <c r="D153" s="315"/>
      <c r="E153" s="315"/>
      <c r="F153" s="318"/>
      <c r="G153" s="321"/>
      <c r="H153" s="311" t="s">
        <v>156</v>
      </c>
      <c r="I153" s="307" t="s">
        <v>51</v>
      </c>
      <c r="J153" s="308"/>
      <c r="K153" s="308"/>
      <c r="L153" s="308"/>
      <c r="M153" s="308"/>
      <c r="N153" s="309" t="s">
        <v>29</v>
      </c>
      <c r="O153" s="321"/>
      <c r="P153" s="312"/>
      <c r="Q153" s="312"/>
      <c r="R153" s="330"/>
      <c r="S153" s="346"/>
      <c r="T153" s="321"/>
      <c r="U153" s="312"/>
      <c r="V153" s="315"/>
      <c r="W153" s="315"/>
      <c r="X153" s="312"/>
      <c r="Y153" s="312"/>
      <c r="Z153" s="312"/>
      <c r="AA153" s="343"/>
      <c r="AB153" s="340"/>
      <c r="AC153" s="337"/>
      <c r="AD153" s="312"/>
      <c r="AE153" s="312"/>
    </row>
    <row r="154" spans="2:31" ht="157.5" customHeight="1" thickBot="1">
      <c r="B154" s="313"/>
      <c r="C154" s="313"/>
      <c r="D154" s="316"/>
      <c r="E154" s="316"/>
      <c r="F154" s="319"/>
      <c r="G154" s="322"/>
      <c r="H154" s="313"/>
      <c r="I154" s="13" t="s">
        <v>157</v>
      </c>
      <c r="J154" s="13" t="s">
        <v>30</v>
      </c>
      <c r="K154" s="13" t="s">
        <v>31</v>
      </c>
      <c r="L154" s="13" t="s">
        <v>141</v>
      </c>
      <c r="M154" s="14" t="s">
        <v>33</v>
      </c>
      <c r="N154" s="310"/>
      <c r="O154" s="322"/>
      <c r="P154" s="313"/>
      <c r="Q154" s="313"/>
      <c r="R154" s="310"/>
      <c r="S154" s="347"/>
      <c r="T154" s="322"/>
      <c r="U154" s="313"/>
      <c r="V154" s="323"/>
      <c r="W154" s="323"/>
      <c r="X154" s="313"/>
      <c r="Y154" s="313"/>
      <c r="Z154" s="313"/>
      <c r="AA154" s="344"/>
      <c r="AB154" s="341"/>
      <c r="AC154" s="338"/>
      <c r="AD154" s="313"/>
      <c r="AE154" s="313"/>
    </row>
    <row r="155" spans="2:31" ht="15.75" thickBot="1">
      <c r="B155" s="15">
        <v>1</v>
      </c>
      <c r="C155" s="16">
        <v>2</v>
      </c>
      <c r="D155" s="15">
        <v>3</v>
      </c>
      <c r="E155" s="17">
        <v>4</v>
      </c>
      <c r="F155" s="16">
        <v>5</v>
      </c>
      <c r="G155" s="18">
        <v>7</v>
      </c>
      <c r="H155" s="17">
        <v>8</v>
      </c>
      <c r="I155" s="17">
        <v>9</v>
      </c>
      <c r="J155" s="17">
        <v>10</v>
      </c>
      <c r="K155" s="17">
        <v>11</v>
      </c>
      <c r="L155" s="17">
        <v>12</v>
      </c>
      <c r="M155" s="17">
        <v>13</v>
      </c>
      <c r="N155" s="17">
        <v>14</v>
      </c>
      <c r="O155" s="17">
        <v>15</v>
      </c>
      <c r="P155" s="17">
        <v>16</v>
      </c>
      <c r="Q155" s="17">
        <v>17</v>
      </c>
      <c r="R155" s="17">
        <v>18</v>
      </c>
      <c r="S155" s="17">
        <v>19</v>
      </c>
      <c r="T155" s="17">
        <v>20</v>
      </c>
      <c r="U155" s="17">
        <v>21</v>
      </c>
      <c r="V155" s="17">
        <v>22</v>
      </c>
      <c r="W155" s="17">
        <v>23</v>
      </c>
      <c r="X155" s="17">
        <v>24</v>
      </c>
      <c r="Y155" s="17">
        <v>25</v>
      </c>
      <c r="Z155" s="17">
        <v>26</v>
      </c>
      <c r="AA155" s="17">
        <v>27</v>
      </c>
      <c r="AB155" s="17">
        <v>28</v>
      </c>
      <c r="AC155" s="17">
        <v>29</v>
      </c>
      <c r="AD155" s="17">
        <v>30</v>
      </c>
      <c r="AE155" s="17">
        <v>31</v>
      </c>
    </row>
    <row r="156" spans="2:31" ht="72" customHeight="1" thickBot="1" thickTop="1">
      <c r="B156" s="25">
        <v>473</v>
      </c>
      <c r="C156" s="26">
        <f>'[1]obr.P.5 '!$C$156+'[2]obr.P.5 '!$C$156</f>
        <v>488</v>
      </c>
      <c r="D156" s="111">
        <f>B156+C156</f>
        <v>961</v>
      </c>
      <c r="E156" s="111">
        <f>H156+O156+P156+Q156+G156</f>
        <v>489</v>
      </c>
      <c r="F156" s="112">
        <f>D156-E156</f>
        <v>472</v>
      </c>
      <c r="G156" s="25">
        <f>'[1]obr.P.5 '!$G$156+'[2]obr.P.5 '!$G$156</f>
        <v>7</v>
      </c>
      <c r="H156" s="111">
        <f>I156+N156</f>
        <v>99</v>
      </c>
      <c r="I156" s="113">
        <f>J156+K156+L156+M156</f>
        <v>37</v>
      </c>
      <c r="J156" s="26">
        <f>'[1]obr.P.5 '!$J$156+'[2]obr.P.5 '!$J$156</f>
        <v>1</v>
      </c>
      <c r="K156" s="26">
        <f>'[1]obr.P.5 '!$K$156+'[2]obr.P.5 '!$K$156</f>
        <v>25</v>
      </c>
      <c r="L156" s="26">
        <f>'[1]obr.P.5 '!$L$156+'[2]obr.P.5 '!$L$156</f>
        <v>2</v>
      </c>
      <c r="M156" s="26">
        <f>'[1]obr.P.5 '!$M$156+'[2]obr.P.5 '!$M$156</f>
        <v>9</v>
      </c>
      <c r="N156" s="26">
        <f>'[1]obr.P.5 '!$N$156+'[2]obr.P.5 '!$N$156</f>
        <v>62</v>
      </c>
      <c r="O156" s="26">
        <f>'[1]obr.P.5 '!$O$156+'[2]obr.P.5 '!$O$156</f>
        <v>342</v>
      </c>
      <c r="P156" s="26">
        <f>'[1]obr.P.5 '!$P$156+'[2]obr.P.5 '!$P$156</f>
        <v>33</v>
      </c>
      <c r="Q156" s="26">
        <f>'[1]obr.P.5 '!$Q$156+'[2]obr.P.5 '!$Q$156</f>
        <v>8</v>
      </c>
      <c r="R156" s="111">
        <f>E156</f>
        <v>489</v>
      </c>
      <c r="S156" s="27">
        <f>'[1]obr.P.5 '!$S$156+'[2]obr.P.5 '!$S$156</f>
        <v>6</v>
      </c>
      <c r="T156" s="25">
        <v>5</v>
      </c>
      <c r="U156" s="26">
        <f>'[1]obr.P.5 '!$U$156+'[2]obr.P.5 '!$U$156</f>
        <v>211</v>
      </c>
      <c r="V156" s="111">
        <f>T156+U156</f>
        <v>216</v>
      </c>
      <c r="W156" s="26">
        <f>'[1]obr.P.5 '!$W$156+'[2]obr.P.5 '!$W$156</f>
        <v>133</v>
      </c>
      <c r="X156" s="111">
        <f>E156</f>
        <v>489</v>
      </c>
      <c r="Y156" s="111">
        <f>W156</f>
        <v>133</v>
      </c>
      <c r="Z156" s="111">
        <f>X156+Y156</f>
        <v>622</v>
      </c>
      <c r="AA156" s="114">
        <f>X156+(Y156/3)</f>
        <v>533.3333333333334</v>
      </c>
      <c r="AB156" s="115">
        <f>V156-W156</f>
        <v>83</v>
      </c>
      <c r="AC156" s="28"/>
      <c r="AD156" s="116">
        <f>AA156/3</f>
        <v>177.7777777777778</v>
      </c>
      <c r="AE156" s="117">
        <f>AD156/110</f>
        <v>1.6161616161616164</v>
      </c>
    </row>
    <row r="157" ht="15.75" thickTop="1"/>
    <row r="158" ht="15">
      <c r="AD158" s="22"/>
    </row>
    <row r="159" ht="15">
      <c r="D159" s="1" t="s">
        <v>171</v>
      </c>
    </row>
    <row r="160" spans="4:5" ht="15">
      <c r="D160" s="305" t="str">
        <f>'obr.P.2'!C45</f>
        <v>31.12.2016 године</v>
      </c>
      <c r="E160" s="305"/>
    </row>
    <row r="161" ht="15">
      <c r="Y161" s="1" t="s">
        <v>94</v>
      </c>
    </row>
    <row r="163" ht="15">
      <c r="Y163" s="1" t="s">
        <v>117</v>
      </c>
    </row>
    <row r="176" spans="9:24" ht="15">
      <c r="I176" s="306" t="s">
        <v>137</v>
      </c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</row>
    <row r="177" spans="9:24" ht="15"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</row>
    <row r="178" spans="9:24" ht="15"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</row>
    <row r="181" ht="18">
      <c r="B181" s="1" t="s">
        <v>97</v>
      </c>
    </row>
    <row r="184" spans="6:18" ht="15.75">
      <c r="F184" s="1" t="s">
        <v>104</v>
      </c>
      <c r="H184" s="5"/>
      <c r="I184" s="20" t="s">
        <v>167</v>
      </c>
      <c r="J184" s="5"/>
      <c r="K184" s="5"/>
      <c r="L184" s="5"/>
      <c r="M184" s="5"/>
      <c r="N184" s="5"/>
      <c r="O184" s="5"/>
      <c r="P184" s="5"/>
      <c r="Q184" s="5"/>
      <c r="R184" s="5"/>
    </row>
    <row r="186" spans="6:21" ht="18">
      <c r="F186" s="1" t="s">
        <v>105</v>
      </c>
      <c r="I186" s="21">
        <v>4</v>
      </c>
      <c r="Q186" s="68" t="s">
        <v>188</v>
      </c>
      <c r="R186" s="232" t="str">
        <f>'obr.P.2'!M31</f>
        <v>01.01.2016 године</v>
      </c>
      <c r="S186" s="232"/>
      <c r="T186" s="232"/>
      <c r="U186" s="232"/>
    </row>
    <row r="187" spans="2:31" ht="18">
      <c r="B187" s="7"/>
      <c r="C187" s="7"/>
      <c r="D187" s="7"/>
      <c r="E187" s="7"/>
      <c r="F187" s="7"/>
      <c r="G187" s="7"/>
      <c r="H187" s="7"/>
      <c r="I187" s="8"/>
      <c r="J187" s="9"/>
      <c r="K187" s="10" t="s">
        <v>81</v>
      </c>
      <c r="L187" s="10"/>
      <c r="M187" s="10"/>
      <c r="N187" s="10"/>
      <c r="O187" s="10"/>
      <c r="P187" s="11"/>
      <c r="Q187" s="71" t="s">
        <v>189</v>
      </c>
      <c r="R187" s="232" t="str">
        <f>'obr.P.2'!M32</f>
        <v>31.12.2016 године</v>
      </c>
      <c r="S187" s="232"/>
      <c r="T187" s="232"/>
      <c r="U187" s="232"/>
      <c r="V187" s="12"/>
      <c r="W187" s="12"/>
      <c r="X187" s="9"/>
      <c r="Y187" s="9"/>
      <c r="Z187" s="9"/>
      <c r="AA187" s="9"/>
      <c r="AB187" s="7"/>
      <c r="AC187" s="7"/>
      <c r="AD187" s="7"/>
      <c r="AE187" s="7"/>
    </row>
    <row r="188" spans="2:31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335" t="s">
        <v>100</v>
      </c>
      <c r="AE188" s="335"/>
    </row>
    <row r="189" spans="2:31" ht="15.75" thickBo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2:31" ht="23.25" customHeight="1" thickBot="1">
      <c r="B190" s="307" t="s">
        <v>34</v>
      </c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31" t="s">
        <v>35</v>
      </c>
      <c r="U190" s="308"/>
      <c r="V190" s="308"/>
      <c r="W190" s="308"/>
      <c r="X190" s="308"/>
      <c r="Y190" s="308"/>
      <c r="Z190" s="308"/>
      <c r="AA190" s="308"/>
      <c r="AB190" s="332"/>
      <c r="AC190" s="336" t="s">
        <v>36</v>
      </c>
      <c r="AD190" s="311" t="s">
        <v>37</v>
      </c>
      <c r="AE190" s="311" t="s">
        <v>38</v>
      </c>
    </row>
    <row r="191" spans="2:31" ht="20.25" customHeight="1" thickBot="1">
      <c r="B191" s="311" t="s">
        <v>39</v>
      </c>
      <c r="C191" s="311" t="s">
        <v>40</v>
      </c>
      <c r="D191" s="314" t="s">
        <v>154</v>
      </c>
      <c r="E191" s="314" t="s">
        <v>170</v>
      </c>
      <c r="F191" s="317" t="s">
        <v>155</v>
      </c>
      <c r="G191" s="331" t="s">
        <v>42</v>
      </c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45" t="s">
        <v>43</v>
      </c>
      <c r="T191" s="320" t="s">
        <v>44</v>
      </c>
      <c r="U191" s="311" t="s">
        <v>40</v>
      </c>
      <c r="V191" s="314" t="s">
        <v>159</v>
      </c>
      <c r="W191" s="314" t="s">
        <v>45</v>
      </c>
      <c r="X191" s="324" t="s">
        <v>46</v>
      </c>
      <c r="Y191" s="325"/>
      <c r="Z191" s="325"/>
      <c r="AA191" s="326"/>
      <c r="AB191" s="339" t="s">
        <v>161</v>
      </c>
      <c r="AC191" s="337"/>
      <c r="AD191" s="312"/>
      <c r="AE191" s="312"/>
    </row>
    <row r="192" spans="2:31" ht="9.75" customHeight="1" thickBot="1">
      <c r="B192" s="312"/>
      <c r="C192" s="312"/>
      <c r="D192" s="315"/>
      <c r="E192" s="315"/>
      <c r="F192" s="318"/>
      <c r="G192" s="320" t="s">
        <v>26</v>
      </c>
      <c r="H192" s="324" t="s">
        <v>25</v>
      </c>
      <c r="I192" s="325"/>
      <c r="J192" s="325"/>
      <c r="K192" s="325"/>
      <c r="L192" s="325"/>
      <c r="M192" s="325"/>
      <c r="N192" s="325"/>
      <c r="O192" s="320" t="s">
        <v>47</v>
      </c>
      <c r="P192" s="311" t="s">
        <v>48</v>
      </c>
      <c r="Q192" s="311" t="s">
        <v>49</v>
      </c>
      <c r="R192" s="309" t="s">
        <v>158</v>
      </c>
      <c r="S192" s="346"/>
      <c r="T192" s="321"/>
      <c r="U192" s="312"/>
      <c r="V192" s="315"/>
      <c r="W192" s="315"/>
      <c r="X192" s="327"/>
      <c r="Y192" s="328"/>
      <c r="Z192" s="328"/>
      <c r="AA192" s="329"/>
      <c r="AB192" s="340"/>
      <c r="AC192" s="337"/>
      <c r="AD192" s="312"/>
      <c r="AE192" s="312"/>
    </row>
    <row r="193" spans="2:31" ht="16.5" customHeight="1" thickBot="1">
      <c r="B193" s="312"/>
      <c r="C193" s="312"/>
      <c r="D193" s="315"/>
      <c r="E193" s="315"/>
      <c r="F193" s="318"/>
      <c r="G193" s="321"/>
      <c r="H193" s="333"/>
      <c r="I193" s="334"/>
      <c r="J193" s="334"/>
      <c r="K193" s="334"/>
      <c r="L193" s="334"/>
      <c r="M193" s="334"/>
      <c r="N193" s="334"/>
      <c r="O193" s="321"/>
      <c r="P193" s="312"/>
      <c r="Q193" s="312"/>
      <c r="R193" s="330"/>
      <c r="S193" s="346"/>
      <c r="T193" s="321"/>
      <c r="U193" s="312"/>
      <c r="V193" s="315"/>
      <c r="W193" s="315"/>
      <c r="X193" s="311" t="s">
        <v>50</v>
      </c>
      <c r="Y193" s="311" t="s">
        <v>35</v>
      </c>
      <c r="Z193" s="311" t="s">
        <v>160</v>
      </c>
      <c r="AA193" s="342" t="s">
        <v>153</v>
      </c>
      <c r="AB193" s="340"/>
      <c r="AC193" s="337"/>
      <c r="AD193" s="312"/>
      <c r="AE193" s="312"/>
    </row>
    <row r="194" spans="2:31" ht="31.5" customHeight="1" thickBot="1">
      <c r="B194" s="312"/>
      <c r="C194" s="312"/>
      <c r="D194" s="315"/>
      <c r="E194" s="315"/>
      <c r="F194" s="318"/>
      <c r="G194" s="321"/>
      <c r="H194" s="311" t="s">
        <v>156</v>
      </c>
      <c r="I194" s="307" t="s">
        <v>51</v>
      </c>
      <c r="J194" s="308"/>
      <c r="K194" s="308"/>
      <c r="L194" s="308"/>
      <c r="M194" s="308"/>
      <c r="N194" s="309" t="s">
        <v>29</v>
      </c>
      <c r="O194" s="321"/>
      <c r="P194" s="312"/>
      <c r="Q194" s="312"/>
      <c r="R194" s="330"/>
      <c r="S194" s="346"/>
      <c r="T194" s="321"/>
      <c r="U194" s="312"/>
      <c r="V194" s="315"/>
      <c r="W194" s="315"/>
      <c r="X194" s="312"/>
      <c r="Y194" s="312"/>
      <c r="Z194" s="312"/>
      <c r="AA194" s="343"/>
      <c r="AB194" s="340"/>
      <c r="AC194" s="337"/>
      <c r="AD194" s="312"/>
      <c r="AE194" s="312"/>
    </row>
    <row r="195" spans="2:31" ht="157.5" customHeight="1" thickBot="1">
      <c r="B195" s="313"/>
      <c r="C195" s="313"/>
      <c r="D195" s="316"/>
      <c r="E195" s="316"/>
      <c r="F195" s="319"/>
      <c r="G195" s="322"/>
      <c r="H195" s="313"/>
      <c r="I195" s="13" t="s">
        <v>157</v>
      </c>
      <c r="J195" s="13" t="s">
        <v>30</v>
      </c>
      <c r="K195" s="13" t="s">
        <v>31</v>
      </c>
      <c r="L195" s="13" t="s">
        <v>141</v>
      </c>
      <c r="M195" s="14" t="s">
        <v>33</v>
      </c>
      <c r="N195" s="310"/>
      <c r="O195" s="322"/>
      <c r="P195" s="313"/>
      <c r="Q195" s="313"/>
      <c r="R195" s="310"/>
      <c r="S195" s="347"/>
      <c r="T195" s="322"/>
      <c r="U195" s="313"/>
      <c r="V195" s="323"/>
      <c r="W195" s="323"/>
      <c r="X195" s="313"/>
      <c r="Y195" s="313"/>
      <c r="Z195" s="313"/>
      <c r="AA195" s="344"/>
      <c r="AB195" s="341"/>
      <c r="AC195" s="338"/>
      <c r="AD195" s="313"/>
      <c r="AE195" s="313"/>
    </row>
    <row r="196" spans="2:31" ht="15.75" thickBot="1">
      <c r="B196" s="15">
        <v>1</v>
      </c>
      <c r="C196" s="16">
        <v>2</v>
      </c>
      <c r="D196" s="15">
        <v>3</v>
      </c>
      <c r="E196" s="17">
        <v>4</v>
      </c>
      <c r="F196" s="16">
        <v>5</v>
      </c>
      <c r="G196" s="18">
        <v>7</v>
      </c>
      <c r="H196" s="17">
        <v>8</v>
      </c>
      <c r="I196" s="17">
        <v>9</v>
      </c>
      <c r="J196" s="17">
        <v>10</v>
      </c>
      <c r="K196" s="17">
        <v>11</v>
      </c>
      <c r="L196" s="17">
        <v>12</v>
      </c>
      <c r="M196" s="17">
        <v>13</v>
      </c>
      <c r="N196" s="17">
        <v>14</v>
      </c>
      <c r="O196" s="17">
        <v>15</v>
      </c>
      <c r="P196" s="17">
        <v>16</v>
      </c>
      <c r="Q196" s="17">
        <v>17</v>
      </c>
      <c r="R196" s="17">
        <v>18</v>
      </c>
      <c r="S196" s="17">
        <v>19</v>
      </c>
      <c r="T196" s="17">
        <v>20</v>
      </c>
      <c r="U196" s="17">
        <v>21</v>
      </c>
      <c r="V196" s="17">
        <v>22</v>
      </c>
      <c r="W196" s="17">
        <v>23</v>
      </c>
      <c r="X196" s="17">
        <v>24</v>
      </c>
      <c r="Y196" s="17">
        <v>25</v>
      </c>
      <c r="Z196" s="17">
        <v>26</v>
      </c>
      <c r="AA196" s="17">
        <v>27</v>
      </c>
      <c r="AB196" s="17">
        <v>28</v>
      </c>
      <c r="AC196" s="17">
        <v>29</v>
      </c>
      <c r="AD196" s="17">
        <v>30</v>
      </c>
      <c r="AE196" s="17">
        <v>31</v>
      </c>
    </row>
    <row r="197" spans="2:31" ht="72" customHeight="1" thickBot="1" thickTop="1">
      <c r="B197" s="25">
        <v>377</v>
      </c>
      <c r="C197" s="26">
        <f>'[1]obr.P.5 '!$C$197+'[2]obr.P.5 '!$C$197</f>
        <v>492</v>
      </c>
      <c r="D197" s="111">
        <f>B197+C197</f>
        <v>869</v>
      </c>
      <c r="E197" s="111">
        <f>H197+O197+P197+Q197+G197</f>
        <v>511</v>
      </c>
      <c r="F197" s="112">
        <f>D197-E197</f>
        <v>358</v>
      </c>
      <c r="G197" s="25">
        <f>'[1]obr.P.5 '!$G$197+'[2]obr.P.5 '!$G$197</f>
        <v>4</v>
      </c>
      <c r="H197" s="111">
        <f>I197+N197</f>
        <v>69</v>
      </c>
      <c r="I197" s="113">
        <f>J197+K197+L197+M197</f>
        <v>62</v>
      </c>
      <c r="J197" s="26">
        <f>'[1]obr.P.5 '!$J$197+'[2]obr.P.5 '!$J$197</f>
        <v>10</v>
      </c>
      <c r="K197" s="26">
        <f>'[1]obr.P.5 '!$K$197+'[2]obr.P.5 '!$K$197</f>
        <v>30</v>
      </c>
      <c r="L197" s="26">
        <f>'[1]obr.P.5 '!$L$197+'[2]obr.P.5 '!$L$197</f>
        <v>3</v>
      </c>
      <c r="M197" s="26">
        <f>'[1]obr.P.5 '!$M$197+'[2]obr.P.5 '!$M$197</f>
        <v>19</v>
      </c>
      <c r="N197" s="26">
        <f>'[1]obr.P.5 '!$N$197+'[2]obr.P.5 '!$N$197</f>
        <v>7</v>
      </c>
      <c r="O197" s="26">
        <f>'[1]obr.P.5 '!$O$197+'[2]obr.P.5 '!$O$197</f>
        <v>387</v>
      </c>
      <c r="P197" s="26">
        <f>'[1]obr.P.5 '!$P$197+'[2]obr.P.5 '!$P$197</f>
        <v>46</v>
      </c>
      <c r="Q197" s="26">
        <f>'[1]obr.P.5 '!$Q$197+'[2]obr.P.5 '!$Q$197</f>
        <v>5</v>
      </c>
      <c r="R197" s="111">
        <f>E197</f>
        <v>511</v>
      </c>
      <c r="S197" s="27">
        <f>'[1]obr.P.5 '!$S$197+'[2]obr.P.5 '!$S$197</f>
        <v>8</v>
      </c>
      <c r="T197" s="25">
        <v>19</v>
      </c>
      <c r="U197" s="26">
        <f>'[1]obr.P.5 '!$U$197+'[2]obr.P.5 '!$U$197</f>
        <v>239</v>
      </c>
      <c r="V197" s="111">
        <f>T197+U197</f>
        <v>258</v>
      </c>
      <c r="W197" s="26">
        <f>'[1]obr.P.5 '!$W$197+'[2]obr.P.5 '!$W$197</f>
        <v>240</v>
      </c>
      <c r="X197" s="111">
        <f>E197</f>
        <v>511</v>
      </c>
      <c r="Y197" s="111">
        <f>W197</f>
        <v>240</v>
      </c>
      <c r="Z197" s="111">
        <f>X197+Y197</f>
        <v>751</v>
      </c>
      <c r="AA197" s="114">
        <f>X197+(Y197/3)</f>
        <v>591</v>
      </c>
      <c r="AB197" s="115">
        <f>V197-W197</f>
        <v>18</v>
      </c>
      <c r="AC197" s="28"/>
      <c r="AD197" s="116">
        <f>AA197/3</f>
        <v>197</v>
      </c>
      <c r="AE197" s="117">
        <f>AD197/110</f>
        <v>1.790909090909091</v>
      </c>
    </row>
    <row r="198" ht="15.75" thickTop="1"/>
    <row r="199" ht="15">
      <c r="C199" s="1" t="s">
        <v>171</v>
      </c>
    </row>
    <row r="200" spans="3:4" ht="15">
      <c r="C200" s="304" t="str">
        <f>'obr.P.2'!C45</f>
        <v>31.12.2016 године</v>
      </c>
      <c r="D200" s="304"/>
    </row>
    <row r="202" ht="15">
      <c r="Y202" s="1" t="s">
        <v>94</v>
      </c>
    </row>
    <row r="204" ht="15">
      <c r="Y204" s="1" t="s">
        <v>117</v>
      </c>
    </row>
    <row r="217" spans="9:24" ht="15">
      <c r="I217" s="306" t="s">
        <v>137</v>
      </c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</row>
    <row r="218" spans="9:24" ht="15"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</row>
    <row r="219" spans="9:24" ht="15"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</row>
    <row r="222" ht="15">
      <c r="B222" s="1" t="s">
        <v>103</v>
      </c>
    </row>
    <row r="223" spans="2:4" ht="18">
      <c r="B223" s="1" t="s">
        <v>106</v>
      </c>
      <c r="D223" s="4" t="s">
        <v>109</v>
      </c>
    </row>
    <row r="225" spans="6:18" ht="15.75">
      <c r="F225" s="1" t="s">
        <v>104</v>
      </c>
      <c r="H225" s="5"/>
      <c r="I225" s="5" t="s">
        <v>110</v>
      </c>
      <c r="J225" s="5"/>
      <c r="K225" s="5"/>
      <c r="L225" s="5"/>
      <c r="M225" s="5"/>
      <c r="N225" s="5"/>
      <c r="O225" s="5"/>
      <c r="P225" s="5"/>
      <c r="Q225" s="5"/>
      <c r="R225" s="5"/>
    </row>
    <row r="227" spans="6:21" ht="18">
      <c r="F227" s="1" t="s">
        <v>105</v>
      </c>
      <c r="I227" s="21">
        <v>5</v>
      </c>
      <c r="Q227" s="68" t="s">
        <v>188</v>
      </c>
      <c r="R227" s="232" t="str">
        <f>'obr.P.2'!M31</f>
        <v>01.01.2016 године</v>
      </c>
      <c r="S227" s="232"/>
      <c r="T227" s="232"/>
      <c r="U227" s="232"/>
    </row>
    <row r="228" spans="2:31" ht="18">
      <c r="B228" s="7"/>
      <c r="C228" s="7"/>
      <c r="D228" s="7"/>
      <c r="E228" s="7"/>
      <c r="F228" s="7"/>
      <c r="G228" s="7"/>
      <c r="H228" s="7"/>
      <c r="I228" s="8"/>
      <c r="J228" s="9"/>
      <c r="K228" s="10" t="s">
        <v>81</v>
      </c>
      <c r="L228" s="10"/>
      <c r="M228" s="10"/>
      <c r="N228" s="10"/>
      <c r="O228" s="10"/>
      <c r="P228" s="11"/>
      <c r="Q228" s="71" t="s">
        <v>189</v>
      </c>
      <c r="R228" s="232" t="str">
        <f>'obr.P.2'!M32</f>
        <v>31.12.2016 године</v>
      </c>
      <c r="S228" s="232"/>
      <c r="T228" s="232"/>
      <c r="U228" s="232"/>
      <c r="V228" s="12"/>
      <c r="W228" s="12"/>
      <c r="X228" s="9"/>
      <c r="Y228" s="9"/>
      <c r="Z228" s="9"/>
      <c r="AA228" s="9"/>
      <c r="AB228" s="7"/>
      <c r="AC228" s="7"/>
      <c r="AD228" s="7"/>
      <c r="AE228" s="7"/>
    </row>
    <row r="229" spans="2:31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335" t="s">
        <v>100</v>
      </c>
      <c r="AE229" s="335"/>
    </row>
    <row r="230" spans="2:31" ht="15.75" thickBo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2:31" ht="23.25" customHeight="1" thickBot="1">
      <c r="B231" s="307" t="s">
        <v>34</v>
      </c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31" t="s">
        <v>35</v>
      </c>
      <c r="U231" s="308"/>
      <c r="V231" s="308"/>
      <c r="W231" s="308"/>
      <c r="X231" s="308"/>
      <c r="Y231" s="308"/>
      <c r="Z231" s="308"/>
      <c r="AA231" s="308"/>
      <c r="AB231" s="332"/>
      <c r="AC231" s="336" t="s">
        <v>36</v>
      </c>
      <c r="AD231" s="311" t="s">
        <v>37</v>
      </c>
      <c r="AE231" s="311" t="s">
        <v>38</v>
      </c>
    </row>
    <row r="232" spans="2:31" ht="20.25" customHeight="1" thickBot="1">
      <c r="B232" s="311" t="s">
        <v>39</v>
      </c>
      <c r="C232" s="311" t="s">
        <v>40</v>
      </c>
      <c r="D232" s="314" t="s">
        <v>154</v>
      </c>
      <c r="E232" s="314" t="s">
        <v>170</v>
      </c>
      <c r="F232" s="317" t="s">
        <v>155</v>
      </c>
      <c r="G232" s="331" t="s">
        <v>42</v>
      </c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45" t="s">
        <v>43</v>
      </c>
      <c r="T232" s="320" t="s">
        <v>44</v>
      </c>
      <c r="U232" s="311" t="s">
        <v>40</v>
      </c>
      <c r="V232" s="314" t="s">
        <v>159</v>
      </c>
      <c r="W232" s="314" t="s">
        <v>45</v>
      </c>
      <c r="X232" s="324" t="s">
        <v>46</v>
      </c>
      <c r="Y232" s="325"/>
      <c r="Z232" s="325"/>
      <c r="AA232" s="326"/>
      <c r="AB232" s="339" t="s">
        <v>161</v>
      </c>
      <c r="AC232" s="337"/>
      <c r="AD232" s="312"/>
      <c r="AE232" s="312"/>
    </row>
    <row r="233" spans="2:31" ht="9.75" customHeight="1" thickBot="1">
      <c r="B233" s="312"/>
      <c r="C233" s="312"/>
      <c r="D233" s="315"/>
      <c r="E233" s="315"/>
      <c r="F233" s="318"/>
      <c r="G233" s="320" t="s">
        <v>26</v>
      </c>
      <c r="H233" s="324" t="s">
        <v>25</v>
      </c>
      <c r="I233" s="325"/>
      <c r="J233" s="325"/>
      <c r="K233" s="325"/>
      <c r="L233" s="325"/>
      <c r="M233" s="325"/>
      <c r="N233" s="325"/>
      <c r="O233" s="320" t="s">
        <v>47</v>
      </c>
      <c r="P233" s="311" t="s">
        <v>48</v>
      </c>
      <c r="Q233" s="311" t="s">
        <v>49</v>
      </c>
      <c r="R233" s="309" t="s">
        <v>158</v>
      </c>
      <c r="S233" s="346"/>
      <c r="T233" s="321"/>
      <c r="U233" s="312"/>
      <c r="V233" s="315"/>
      <c r="W233" s="315"/>
      <c r="X233" s="327"/>
      <c r="Y233" s="328"/>
      <c r="Z233" s="328"/>
      <c r="AA233" s="329"/>
      <c r="AB233" s="340"/>
      <c r="AC233" s="337"/>
      <c r="AD233" s="312"/>
      <c r="AE233" s="312"/>
    </row>
    <row r="234" spans="2:31" ht="16.5" customHeight="1" thickBot="1">
      <c r="B234" s="312"/>
      <c r="C234" s="312"/>
      <c r="D234" s="315"/>
      <c r="E234" s="315"/>
      <c r="F234" s="318"/>
      <c r="G234" s="321"/>
      <c r="H234" s="333"/>
      <c r="I234" s="334"/>
      <c r="J234" s="334"/>
      <c r="K234" s="334"/>
      <c r="L234" s="334"/>
      <c r="M234" s="334"/>
      <c r="N234" s="334"/>
      <c r="O234" s="321"/>
      <c r="P234" s="312"/>
      <c r="Q234" s="312"/>
      <c r="R234" s="330"/>
      <c r="S234" s="346"/>
      <c r="T234" s="321"/>
      <c r="U234" s="312"/>
      <c r="V234" s="315"/>
      <c r="W234" s="315"/>
      <c r="X234" s="311" t="s">
        <v>50</v>
      </c>
      <c r="Y234" s="311" t="s">
        <v>35</v>
      </c>
      <c r="Z234" s="311" t="s">
        <v>160</v>
      </c>
      <c r="AA234" s="342" t="s">
        <v>153</v>
      </c>
      <c r="AB234" s="340"/>
      <c r="AC234" s="337"/>
      <c r="AD234" s="312"/>
      <c r="AE234" s="312"/>
    </row>
    <row r="235" spans="2:31" ht="31.5" customHeight="1" thickBot="1">
      <c r="B235" s="312"/>
      <c r="C235" s="312"/>
      <c r="D235" s="315"/>
      <c r="E235" s="315"/>
      <c r="F235" s="318"/>
      <c r="G235" s="321"/>
      <c r="H235" s="311" t="s">
        <v>156</v>
      </c>
      <c r="I235" s="307" t="s">
        <v>51</v>
      </c>
      <c r="J235" s="308"/>
      <c r="K235" s="308"/>
      <c r="L235" s="308"/>
      <c r="M235" s="308"/>
      <c r="N235" s="309" t="s">
        <v>29</v>
      </c>
      <c r="O235" s="321"/>
      <c r="P235" s="312"/>
      <c r="Q235" s="312"/>
      <c r="R235" s="330"/>
      <c r="S235" s="346"/>
      <c r="T235" s="321"/>
      <c r="U235" s="312"/>
      <c r="V235" s="315"/>
      <c r="W235" s="315"/>
      <c r="X235" s="312"/>
      <c r="Y235" s="312"/>
      <c r="Z235" s="312"/>
      <c r="AA235" s="343"/>
      <c r="AB235" s="340"/>
      <c r="AC235" s="337"/>
      <c r="AD235" s="312"/>
      <c r="AE235" s="312"/>
    </row>
    <row r="236" spans="2:31" ht="157.5" customHeight="1" thickBot="1">
      <c r="B236" s="313"/>
      <c r="C236" s="313"/>
      <c r="D236" s="316"/>
      <c r="E236" s="316"/>
      <c r="F236" s="319"/>
      <c r="G236" s="322"/>
      <c r="H236" s="313"/>
      <c r="I236" s="13" t="s">
        <v>157</v>
      </c>
      <c r="J236" s="13" t="s">
        <v>30</v>
      </c>
      <c r="K236" s="13" t="s">
        <v>31</v>
      </c>
      <c r="L236" s="13" t="s">
        <v>141</v>
      </c>
      <c r="M236" s="14" t="s">
        <v>33</v>
      </c>
      <c r="N236" s="310"/>
      <c r="O236" s="322"/>
      <c r="P236" s="313"/>
      <c r="Q236" s="313"/>
      <c r="R236" s="310"/>
      <c r="S236" s="347"/>
      <c r="T236" s="322"/>
      <c r="U236" s="313"/>
      <c r="V236" s="323"/>
      <c r="W236" s="323"/>
      <c r="X236" s="313"/>
      <c r="Y236" s="313"/>
      <c r="Z236" s="313"/>
      <c r="AA236" s="344"/>
      <c r="AB236" s="341"/>
      <c r="AC236" s="338"/>
      <c r="AD236" s="313"/>
      <c r="AE236" s="313"/>
    </row>
    <row r="237" spans="2:31" ht="15.75" thickBot="1">
      <c r="B237" s="15">
        <v>1</v>
      </c>
      <c r="C237" s="16">
        <v>2</v>
      </c>
      <c r="D237" s="15">
        <v>3</v>
      </c>
      <c r="E237" s="17">
        <v>4</v>
      </c>
      <c r="F237" s="16">
        <v>5</v>
      </c>
      <c r="G237" s="18">
        <v>7</v>
      </c>
      <c r="H237" s="17">
        <v>8</v>
      </c>
      <c r="I237" s="17">
        <v>9</v>
      </c>
      <c r="J237" s="17">
        <v>10</v>
      </c>
      <c r="K237" s="17">
        <v>11</v>
      </c>
      <c r="L237" s="17">
        <v>12</v>
      </c>
      <c r="M237" s="17">
        <v>13</v>
      </c>
      <c r="N237" s="17">
        <v>14</v>
      </c>
      <c r="O237" s="17">
        <v>15</v>
      </c>
      <c r="P237" s="17">
        <v>16</v>
      </c>
      <c r="Q237" s="17">
        <v>17</v>
      </c>
      <c r="R237" s="17">
        <v>18</v>
      </c>
      <c r="S237" s="17">
        <v>19</v>
      </c>
      <c r="T237" s="17">
        <v>20</v>
      </c>
      <c r="U237" s="17">
        <v>21</v>
      </c>
      <c r="V237" s="17">
        <v>22</v>
      </c>
      <c r="W237" s="17">
        <v>23</v>
      </c>
      <c r="X237" s="17">
        <v>24</v>
      </c>
      <c r="Y237" s="17">
        <v>25</v>
      </c>
      <c r="Z237" s="17">
        <v>26</v>
      </c>
      <c r="AA237" s="17">
        <v>27</v>
      </c>
      <c r="AB237" s="17">
        <v>28</v>
      </c>
      <c r="AC237" s="17">
        <v>29</v>
      </c>
      <c r="AD237" s="17">
        <v>30</v>
      </c>
      <c r="AE237" s="17">
        <v>31</v>
      </c>
    </row>
    <row r="238" spans="2:31" ht="72" customHeight="1" thickBot="1" thickTop="1">
      <c r="B238" s="25">
        <v>189</v>
      </c>
      <c r="C238" s="26">
        <f>'[1]obr.P.5 '!$C$238+'[2]obr.P.5 '!$C$238</f>
        <v>491</v>
      </c>
      <c r="D238" s="111">
        <f>B238+C238</f>
        <v>680</v>
      </c>
      <c r="E238" s="111">
        <f>H238+O238+P238+Q238+G238</f>
        <v>521</v>
      </c>
      <c r="F238" s="112">
        <f>D238-E238</f>
        <v>159</v>
      </c>
      <c r="G238" s="25">
        <f>'[1]obr.P.5 '!$G$238+'[2]obr.P.5 '!$G$238</f>
        <v>9</v>
      </c>
      <c r="H238" s="111">
        <f>I238+N238</f>
        <v>49</v>
      </c>
      <c r="I238" s="113">
        <f>J238+K238+L238+M238</f>
        <v>37</v>
      </c>
      <c r="J238" s="190">
        <f>'[1]obr.P.5 '!$J$238+'[2]obr.P.5 '!$J$238</f>
        <v>16</v>
      </c>
      <c r="K238" s="190">
        <f>'[1]obr.P.5 '!$K$238+'[2]obr.P.5 '!$K$238</f>
        <v>13</v>
      </c>
      <c r="L238" s="190">
        <f>'[1]obr.P.5 '!$L$238+'[2]obr.P.5 '!$L$238</f>
        <v>2</v>
      </c>
      <c r="M238" s="190">
        <f>'[1]obr.P.5 '!$M$238+'[2]obr.P.5 '!$M$238</f>
        <v>6</v>
      </c>
      <c r="N238" s="190">
        <f>'[1]obr.P.5 '!$N$238+'[2]obr.P.5 '!$N$238</f>
        <v>12</v>
      </c>
      <c r="O238" s="190">
        <f>'[1]obr.P.5 '!$O$238+'[2]obr.P.5 '!$O$238</f>
        <v>415</v>
      </c>
      <c r="P238" s="190">
        <f>'[1]obr.P.5 '!$P$238+'[2]obr.P.5 '!$P$238</f>
        <v>37</v>
      </c>
      <c r="Q238" s="190">
        <f>'[1]obr.P.5 '!$Q$238+'[2]obr.P.5 '!$Q$238</f>
        <v>11</v>
      </c>
      <c r="R238" s="111">
        <f>E238</f>
        <v>521</v>
      </c>
      <c r="S238" s="27">
        <f>'[1]obr.P.5 '!$S$238+'[2]obr.P.5 '!$S$238</f>
        <v>3</v>
      </c>
      <c r="T238" s="25">
        <v>12</v>
      </c>
      <c r="U238" s="26">
        <f>'[1]obr.P.5 '!$U$238+'[2]obr.P.5 '!$U$238</f>
        <v>237</v>
      </c>
      <c r="V238" s="111">
        <f>T238+U238</f>
        <v>249</v>
      </c>
      <c r="W238" s="26">
        <f>'[1]obr.P.5 '!$W$238+'[2]obr.P.5 '!$W$238</f>
        <v>229</v>
      </c>
      <c r="X238" s="111">
        <f>E238</f>
        <v>521</v>
      </c>
      <c r="Y238" s="111">
        <f>W238</f>
        <v>229</v>
      </c>
      <c r="Z238" s="111">
        <f>X238+Y238</f>
        <v>750</v>
      </c>
      <c r="AA238" s="114">
        <f>X238+(Y238/3)</f>
        <v>597.3333333333334</v>
      </c>
      <c r="AB238" s="115">
        <f>V238-W238</f>
        <v>20</v>
      </c>
      <c r="AC238" s="28"/>
      <c r="AD238" s="116">
        <f>AA238/3</f>
        <v>199.11111111111111</v>
      </c>
      <c r="AE238" s="117">
        <f>AD238/99</f>
        <v>2.011223344556678</v>
      </c>
    </row>
    <row r="239" ht="15.75" thickTop="1"/>
    <row r="240" ht="15">
      <c r="D240" s="1" t="s">
        <v>171</v>
      </c>
    </row>
    <row r="241" spans="4:5" ht="15">
      <c r="D241" s="305" t="str">
        <f>'obr.P.2'!C45</f>
        <v>31.12.2016 године</v>
      </c>
      <c r="E241" s="305"/>
    </row>
    <row r="243" ht="15">
      <c r="Y243" s="1" t="s">
        <v>83</v>
      </c>
    </row>
    <row r="245" ht="15">
      <c r="Y245" s="1" t="s">
        <v>84</v>
      </c>
    </row>
    <row r="258" spans="9:24" ht="15">
      <c r="I258" s="306" t="s">
        <v>137</v>
      </c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</row>
    <row r="259" spans="9:24" ht="15"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</row>
    <row r="260" spans="9:24" ht="15"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</row>
    <row r="263" ht="15">
      <c r="B263" s="1" t="s">
        <v>103</v>
      </c>
    </row>
    <row r="264" spans="2:4" ht="18">
      <c r="B264" s="1" t="s">
        <v>132</v>
      </c>
      <c r="D264" s="4" t="s">
        <v>111</v>
      </c>
    </row>
    <row r="265" spans="2:4" ht="18">
      <c r="B265" s="1" t="s">
        <v>132</v>
      </c>
      <c r="D265" s="4" t="s">
        <v>114</v>
      </c>
    </row>
    <row r="266" spans="6:18" ht="15.75">
      <c r="F266" s="1" t="s">
        <v>104</v>
      </c>
      <c r="H266" s="5"/>
      <c r="I266" s="5" t="s">
        <v>112</v>
      </c>
      <c r="J266" s="5"/>
      <c r="K266" s="5"/>
      <c r="L266" s="5"/>
      <c r="M266" s="5"/>
      <c r="N266" s="5"/>
      <c r="O266" s="5"/>
      <c r="P266" s="5"/>
      <c r="Q266" s="5"/>
      <c r="R266" s="5"/>
    </row>
    <row r="268" spans="6:21" ht="18">
      <c r="F268" s="1" t="s">
        <v>105</v>
      </c>
      <c r="I268" s="21">
        <v>6</v>
      </c>
      <c r="Q268" s="68" t="s">
        <v>188</v>
      </c>
      <c r="R268" s="232" t="str">
        <f>'obr.P.2'!M31</f>
        <v>01.01.2016 године</v>
      </c>
      <c r="S268" s="232"/>
      <c r="T268" s="232"/>
      <c r="U268" s="232"/>
    </row>
    <row r="269" spans="2:31" ht="18">
      <c r="B269" s="7"/>
      <c r="C269" s="7"/>
      <c r="D269" s="7"/>
      <c r="E269" s="7"/>
      <c r="F269" s="7"/>
      <c r="G269" s="7"/>
      <c r="H269" s="7"/>
      <c r="I269" s="8"/>
      <c r="J269" s="9"/>
      <c r="K269" s="10" t="s">
        <v>81</v>
      </c>
      <c r="L269" s="10"/>
      <c r="M269" s="10"/>
      <c r="N269" s="10"/>
      <c r="O269" s="10"/>
      <c r="P269" s="11"/>
      <c r="Q269" s="71" t="s">
        <v>189</v>
      </c>
      <c r="R269" s="232" t="str">
        <f>'obr.P.2'!M32</f>
        <v>31.12.2016 године</v>
      </c>
      <c r="S269" s="232"/>
      <c r="T269" s="232"/>
      <c r="U269" s="232"/>
      <c r="V269" s="12"/>
      <c r="W269" s="12"/>
      <c r="X269" s="9"/>
      <c r="Y269" s="9"/>
      <c r="Z269" s="9"/>
      <c r="AA269" s="9"/>
      <c r="AB269" s="7"/>
      <c r="AC269" s="7"/>
      <c r="AD269" s="7"/>
      <c r="AE269" s="7"/>
    </row>
    <row r="270" spans="2:31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335" t="s">
        <v>100</v>
      </c>
      <c r="AE270" s="335"/>
    </row>
    <row r="271" spans="2:31" ht="15.75" thickBo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2:31" ht="23.25" customHeight="1" thickBot="1">
      <c r="B272" s="307" t="s">
        <v>34</v>
      </c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31" t="s">
        <v>35</v>
      </c>
      <c r="U272" s="308"/>
      <c r="V272" s="308"/>
      <c r="W272" s="308"/>
      <c r="X272" s="308"/>
      <c r="Y272" s="308"/>
      <c r="Z272" s="308"/>
      <c r="AA272" s="308"/>
      <c r="AB272" s="332"/>
      <c r="AC272" s="336" t="s">
        <v>36</v>
      </c>
      <c r="AD272" s="311" t="s">
        <v>37</v>
      </c>
      <c r="AE272" s="311" t="s">
        <v>38</v>
      </c>
    </row>
    <row r="273" spans="2:31" ht="20.25" customHeight="1" thickBot="1">
      <c r="B273" s="311" t="s">
        <v>39</v>
      </c>
      <c r="C273" s="311" t="s">
        <v>40</v>
      </c>
      <c r="D273" s="314" t="s">
        <v>154</v>
      </c>
      <c r="E273" s="314" t="s">
        <v>170</v>
      </c>
      <c r="F273" s="317" t="s">
        <v>155</v>
      </c>
      <c r="G273" s="331" t="s">
        <v>42</v>
      </c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45" t="s">
        <v>43</v>
      </c>
      <c r="T273" s="320" t="s">
        <v>44</v>
      </c>
      <c r="U273" s="311" t="s">
        <v>40</v>
      </c>
      <c r="V273" s="314" t="s">
        <v>159</v>
      </c>
      <c r="W273" s="314" t="s">
        <v>45</v>
      </c>
      <c r="X273" s="324" t="s">
        <v>46</v>
      </c>
      <c r="Y273" s="325"/>
      <c r="Z273" s="325"/>
      <c r="AA273" s="326"/>
      <c r="AB273" s="339" t="s">
        <v>161</v>
      </c>
      <c r="AC273" s="337"/>
      <c r="AD273" s="312"/>
      <c r="AE273" s="312"/>
    </row>
    <row r="274" spans="2:31" ht="9.75" customHeight="1" thickBot="1">
      <c r="B274" s="312"/>
      <c r="C274" s="312"/>
      <c r="D274" s="315"/>
      <c r="E274" s="315"/>
      <c r="F274" s="318"/>
      <c r="G274" s="320" t="s">
        <v>26</v>
      </c>
      <c r="H274" s="324" t="s">
        <v>25</v>
      </c>
      <c r="I274" s="325"/>
      <c r="J274" s="325"/>
      <c r="K274" s="325"/>
      <c r="L274" s="325"/>
      <c r="M274" s="325"/>
      <c r="N274" s="325"/>
      <c r="O274" s="320" t="s">
        <v>47</v>
      </c>
      <c r="P274" s="311" t="s">
        <v>48</v>
      </c>
      <c r="Q274" s="311" t="s">
        <v>49</v>
      </c>
      <c r="R274" s="309" t="s">
        <v>158</v>
      </c>
      <c r="S274" s="346"/>
      <c r="T274" s="321"/>
      <c r="U274" s="312"/>
      <c r="V274" s="315"/>
      <c r="W274" s="315"/>
      <c r="X274" s="327"/>
      <c r="Y274" s="328"/>
      <c r="Z274" s="328"/>
      <c r="AA274" s="329"/>
      <c r="AB274" s="340"/>
      <c r="AC274" s="337"/>
      <c r="AD274" s="312"/>
      <c r="AE274" s="312"/>
    </row>
    <row r="275" spans="2:31" ht="16.5" customHeight="1" thickBot="1">
      <c r="B275" s="312"/>
      <c r="C275" s="312"/>
      <c r="D275" s="315"/>
      <c r="E275" s="315"/>
      <c r="F275" s="318"/>
      <c r="G275" s="321"/>
      <c r="H275" s="333"/>
      <c r="I275" s="334"/>
      <c r="J275" s="334"/>
      <c r="K275" s="334"/>
      <c r="L275" s="334"/>
      <c r="M275" s="334"/>
      <c r="N275" s="334"/>
      <c r="O275" s="321"/>
      <c r="P275" s="312"/>
      <c r="Q275" s="312"/>
      <c r="R275" s="330"/>
      <c r="S275" s="346"/>
      <c r="T275" s="321"/>
      <c r="U275" s="312"/>
      <c r="V275" s="315"/>
      <c r="W275" s="315"/>
      <c r="X275" s="311" t="s">
        <v>50</v>
      </c>
      <c r="Y275" s="311" t="s">
        <v>35</v>
      </c>
      <c r="Z275" s="311" t="s">
        <v>160</v>
      </c>
      <c r="AA275" s="342" t="s">
        <v>153</v>
      </c>
      <c r="AB275" s="340"/>
      <c r="AC275" s="337"/>
      <c r="AD275" s="312"/>
      <c r="AE275" s="312"/>
    </row>
    <row r="276" spans="2:31" ht="31.5" customHeight="1" thickBot="1">
      <c r="B276" s="312"/>
      <c r="C276" s="312"/>
      <c r="D276" s="315"/>
      <c r="E276" s="315"/>
      <c r="F276" s="318"/>
      <c r="G276" s="321"/>
      <c r="H276" s="311" t="s">
        <v>156</v>
      </c>
      <c r="I276" s="307" t="s">
        <v>51</v>
      </c>
      <c r="J276" s="308"/>
      <c r="K276" s="308"/>
      <c r="L276" s="308"/>
      <c r="M276" s="308"/>
      <c r="N276" s="309" t="s">
        <v>29</v>
      </c>
      <c r="O276" s="321"/>
      <c r="P276" s="312"/>
      <c r="Q276" s="312"/>
      <c r="R276" s="330"/>
      <c r="S276" s="346"/>
      <c r="T276" s="321"/>
      <c r="U276" s="312"/>
      <c r="V276" s="315"/>
      <c r="W276" s="315"/>
      <c r="X276" s="312"/>
      <c r="Y276" s="312"/>
      <c r="Z276" s="312"/>
      <c r="AA276" s="343"/>
      <c r="AB276" s="340"/>
      <c r="AC276" s="337"/>
      <c r="AD276" s="312"/>
      <c r="AE276" s="312"/>
    </row>
    <row r="277" spans="2:31" ht="157.5" customHeight="1" thickBot="1">
      <c r="B277" s="313"/>
      <c r="C277" s="313"/>
      <c r="D277" s="316"/>
      <c r="E277" s="316"/>
      <c r="F277" s="319"/>
      <c r="G277" s="322"/>
      <c r="H277" s="313"/>
      <c r="I277" s="13" t="s">
        <v>157</v>
      </c>
      <c r="J277" s="13" t="s">
        <v>30</v>
      </c>
      <c r="K277" s="13" t="s">
        <v>31</v>
      </c>
      <c r="L277" s="13" t="s">
        <v>141</v>
      </c>
      <c r="M277" s="14" t="s">
        <v>33</v>
      </c>
      <c r="N277" s="310"/>
      <c r="O277" s="322"/>
      <c r="P277" s="313"/>
      <c r="Q277" s="313"/>
      <c r="R277" s="310"/>
      <c r="S277" s="347"/>
      <c r="T277" s="322"/>
      <c r="U277" s="313"/>
      <c r="V277" s="323"/>
      <c r="W277" s="323"/>
      <c r="X277" s="313"/>
      <c r="Y277" s="313"/>
      <c r="Z277" s="313"/>
      <c r="AA277" s="344"/>
      <c r="AB277" s="341"/>
      <c r="AC277" s="338"/>
      <c r="AD277" s="313"/>
      <c r="AE277" s="313"/>
    </row>
    <row r="278" spans="2:31" ht="15.75" thickBot="1">
      <c r="B278" s="15">
        <v>1</v>
      </c>
      <c r="C278" s="16">
        <v>2</v>
      </c>
      <c r="D278" s="15">
        <v>3</v>
      </c>
      <c r="E278" s="17">
        <v>4</v>
      </c>
      <c r="F278" s="16">
        <v>5</v>
      </c>
      <c r="G278" s="18">
        <v>7</v>
      </c>
      <c r="H278" s="17">
        <v>8</v>
      </c>
      <c r="I278" s="17">
        <v>9</v>
      </c>
      <c r="J278" s="17">
        <v>10</v>
      </c>
      <c r="K278" s="17">
        <v>11</v>
      </c>
      <c r="L278" s="17">
        <v>12</v>
      </c>
      <c r="M278" s="17">
        <v>13</v>
      </c>
      <c r="N278" s="17">
        <v>14</v>
      </c>
      <c r="O278" s="17">
        <v>15</v>
      </c>
      <c r="P278" s="17">
        <v>16</v>
      </c>
      <c r="Q278" s="17">
        <v>17</v>
      </c>
      <c r="R278" s="17">
        <v>18</v>
      </c>
      <c r="S278" s="17">
        <v>19</v>
      </c>
      <c r="T278" s="17">
        <v>20</v>
      </c>
      <c r="U278" s="17">
        <v>21</v>
      </c>
      <c r="V278" s="17">
        <v>22</v>
      </c>
      <c r="W278" s="17">
        <v>23</v>
      </c>
      <c r="X278" s="17">
        <v>24</v>
      </c>
      <c r="Y278" s="17">
        <v>25</v>
      </c>
      <c r="Z278" s="17">
        <v>26</v>
      </c>
      <c r="AA278" s="17">
        <v>27</v>
      </c>
      <c r="AB278" s="17">
        <v>28</v>
      </c>
      <c r="AC278" s="17">
        <v>29</v>
      </c>
      <c r="AD278" s="17">
        <v>30</v>
      </c>
      <c r="AE278" s="17">
        <v>31</v>
      </c>
    </row>
    <row r="279" spans="2:31" ht="72" customHeight="1" thickBot="1" thickTop="1">
      <c r="B279" s="25">
        <v>369</v>
      </c>
      <c r="C279" s="26">
        <f>'[1]obr.P.5 '!$C$279+'[2]obr.P.5 '!$C$279</f>
        <v>490</v>
      </c>
      <c r="D279" s="111">
        <f>B279+C279</f>
        <v>859</v>
      </c>
      <c r="E279" s="111">
        <f>H279+O279+P279+Q279+G279</f>
        <v>521</v>
      </c>
      <c r="F279" s="112">
        <f>D279-E279</f>
        <v>338</v>
      </c>
      <c r="G279" s="25">
        <f>'[1]obr.P.5 '!$G$279+'[2]obr.P.5 '!$G$279</f>
        <v>0</v>
      </c>
      <c r="H279" s="111">
        <f>I279+N279</f>
        <v>64</v>
      </c>
      <c r="I279" s="113">
        <f>J279+K279+L279+M279</f>
        <v>61</v>
      </c>
      <c r="J279" s="26">
        <f>'[1]obr.P.5 '!$J$279+'[2]obr.P.5 '!$J$279</f>
        <v>19</v>
      </c>
      <c r="K279" s="26">
        <f>'[1]obr.P.5 '!$K$279+'[2]obr.P.5 '!$K$279</f>
        <v>40</v>
      </c>
      <c r="L279" s="26">
        <f>'[1]obr.P.5 '!$L$279+'[2]obr.P.5 '!$L$279</f>
        <v>2</v>
      </c>
      <c r="M279" s="26">
        <f>'[1]obr.P.5 '!$M$279+'[2]obr.P.5 '!$M$279</f>
        <v>0</v>
      </c>
      <c r="N279" s="26">
        <f>'[1]obr.P.5 '!$N$279+'[2]obr.P.5 '!$N$279</f>
        <v>3</v>
      </c>
      <c r="O279" s="26">
        <f>'[1]obr.P.5 '!$O$279+'[2]obr.P.5 '!$O$279</f>
        <v>408</v>
      </c>
      <c r="P279" s="26">
        <f>'[1]obr.P.5 '!$P$279+'[2]obr.P.5 '!$P$279</f>
        <v>47</v>
      </c>
      <c r="Q279" s="26">
        <f>'[1]obr.P.5 '!$Q$279+'[2]obr.P.5 '!$Q$279</f>
        <v>2</v>
      </c>
      <c r="R279" s="111">
        <f>E279</f>
        <v>521</v>
      </c>
      <c r="S279" s="27">
        <f>'[1]obr.P.5 '!$S$279+'[2]obr.P.5 '!$S$279</f>
        <v>0</v>
      </c>
      <c r="T279" s="25">
        <v>5</v>
      </c>
      <c r="U279" s="26">
        <f>'[1]obr.P.5 '!$U$279+'[2]obr.P.5 '!$U$279</f>
        <v>289</v>
      </c>
      <c r="V279" s="111">
        <f>T279+U279</f>
        <v>294</v>
      </c>
      <c r="W279" s="26">
        <f>'[1]obr.P.5 '!$W$279+'[2]obr.P.5 '!$W$279</f>
        <v>271</v>
      </c>
      <c r="X279" s="111">
        <f>E279</f>
        <v>521</v>
      </c>
      <c r="Y279" s="111">
        <f>W279</f>
        <v>271</v>
      </c>
      <c r="Z279" s="111">
        <f>X279+Y279</f>
        <v>792</v>
      </c>
      <c r="AA279" s="114">
        <f>X279+(Y279/3)</f>
        <v>611.3333333333334</v>
      </c>
      <c r="AB279" s="115">
        <f>V279-W279</f>
        <v>23</v>
      </c>
      <c r="AC279" s="28"/>
      <c r="AD279" s="116">
        <f>AA279/3</f>
        <v>203.7777777777778</v>
      </c>
      <c r="AE279" s="117">
        <f>AD279/110</f>
        <v>1.8525252525252527</v>
      </c>
    </row>
    <row r="280" ht="15.75" thickTop="1"/>
    <row r="282" ht="15">
      <c r="D282" s="1" t="s">
        <v>171</v>
      </c>
    </row>
    <row r="283" spans="4:5" ht="15">
      <c r="D283" s="305" t="str">
        <f>'obr.P.2'!C45</f>
        <v>31.12.2016 године</v>
      </c>
      <c r="E283" s="305"/>
    </row>
    <row r="284" ht="15">
      <c r="Y284" s="1" t="s">
        <v>83</v>
      </c>
    </row>
    <row r="286" ht="15">
      <c r="Y286" s="1" t="s">
        <v>84</v>
      </c>
    </row>
    <row r="299" spans="9:24" ht="15">
      <c r="I299" s="306" t="s">
        <v>137</v>
      </c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</row>
    <row r="300" spans="9:24" ht="15"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</row>
    <row r="301" spans="9:24" ht="15"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</row>
    <row r="304" ht="15">
      <c r="B304" s="1" t="s">
        <v>103</v>
      </c>
    </row>
    <row r="305" spans="2:4" ht="18">
      <c r="B305" s="1" t="s">
        <v>132</v>
      </c>
      <c r="D305" s="4" t="s">
        <v>111</v>
      </c>
    </row>
    <row r="306" spans="2:4" ht="18">
      <c r="B306" s="1" t="s">
        <v>132</v>
      </c>
      <c r="D306" s="4" t="s">
        <v>114</v>
      </c>
    </row>
    <row r="307" spans="6:18" ht="15.75">
      <c r="F307" s="1" t="s">
        <v>104</v>
      </c>
      <c r="H307" s="5"/>
      <c r="I307" s="5" t="s">
        <v>113</v>
      </c>
      <c r="J307" s="5"/>
      <c r="K307" s="5"/>
      <c r="L307" s="5"/>
      <c r="M307" s="5"/>
      <c r="N307" s="5"/>
      <c r="O307" s="5"/>
      <c r="P307" s="5"/>
      <c r="Q307" s="5"/>
      <c r="R307" s="5"/>
    </row>
    <row r="309" spans="6:21" ht="18">
      <c r="F309" s="1" t="s">
        <v>105</v>
      </c>
      <c r="I309" s="21">
        <v>7</v>
      </c>
      <c r="Q309" s="68" t="s">
        <v>188</v>
      </c>
      <c r="R309" s="232" t="str">
        <f>'obr.P.2'!M31</f>
        <v>01.01.2016 године</v>
      </c>
      <c r="S309" s="232"/>
      <c r="T309" s="232"/>
      <c r="U309" s="232"/>
    </row>
    <row r="310" spans="2:31" ht="18">
      <c r="B310" s="7"/>
      <c r="C310" s="7"/>
      <c r="D310" s="7"/>
      <c r="E310" s="7"/>
      <c r="F310" s="7"/>
      <c r="G310" s="7"/>
      <c r="H310" s="7"/>
      <c r="I310" s="8"/>
      <c r="J310" s="9"/>
      <c r="K310" s="10" t="s">
        <v>81</v>
      </c>
      <c r="L310" s="10"/>
      <c r="M310" s="10"/>
      <c r="N310" s="10"/>
      <c r="O310" s="10"/>
      <c r="P310" s="11"/>
      <c r="Q310" s="71" t="s">
        <v>189</v>
      </c>
      <c r="R310" s="232" t="str">
        <f>'obr.P.2'!M32</f>
        <v>31.12.2016 године</v>
      </c>
      <c r="S310" s="232"/>
      <c r="T310" s="232"/>
      <c r="U310" s="232"/>
      <c r="V310" s="12"/>
      <c r="W310" s="12"/>
      <c r="X310" s="9"/>
      <c r="Y310" s="9"/>
      <c r="Z310" s="9"/>
      <c r="AA310" s="9"/>
      <c r="AB310" s="7"/>
      <c r="AC310" s="7"/>
      <c r="AD310" s="7"/>
      <c r="AE310" s="7"/>
    </row>
    <row r="311" spans="2:31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335" t="s">
        <v>100</v>
      </c>
      <c r="AE311" s="335"/>
    </row>
    <row r="312" spans="2:31" ht="15.75" thickBo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2:31" ht="23.25" customHeight="1" thickBot="1">
      <c r="B313" s="307" t="s">
        <v>34</v>
      </c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31" t="s">
        <v>35</v>
      </c>
      <c r="U313" s="308"/>
      <c r="V313" s="308"/>
      <c r="W313" s="308"/>
      <c r="X313" s="308"/>
      <c r="Y313" s="308"/>
      <c r="Z313" s="308"/>
      <c r="AA313" s="308"/>
      <c r="AB313" s="332"/>
      <c r="AC313" s="336" t="s">
        <v>36</v>
      </c>
      <c r="AD313" s="311" t="s">
        <v>37</v>
      </c>
      <c r="AE313" s="311" t="s">
        <v>38</v>
      </c>
    </row>
    <row r="314" spans="2:31" ht="20.25" customHeight="1" thickBot="1">
      <c r="B314" s="311" t="s">
        <v>39</v>
      </c>
      <c r="C314" s="311" t="s">
        <v>40</v>
      </c>
      <c r="D314" s="314" t="s">
        <v>154</v>
      </c>
      <c r="E314" s="314" t="s">
        <v>170</v>
      </c>
      <c r="F314" s="317" t="s">
        <v>155</v>
      </c>
      <c r="G314" s="331" t="s">
        <v>42</v>
      </c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45" t="s">
        <v>43</v>
      </c>
      <c r="T314" s="320" t="s">
        <v>44</v>
      </c>
      <c r="U314" s="311" t="s">
        <v>40</v>
      </c>
      <c r="V314" s="314" t="s">
        <v>159</v>
      </c>
      <c r="W314" s="314" t="s">
        <v>45</v>
      </c>
      <c r="X314" s="324" t="s">
        <v>46</v>
      </c>
      <c r="Y314" s="325"/>
      <c r="Z314" s="325"/>
      <c r="AA314" s="326"/>
      <c r="AB314" s="339" t="s">
        <v>161</v>
      </c>
      <c r="AC314" s="337"/>
      <c r="AD314" s="312"/>
      <c r="AE314" s="312"/>
    </row>
    <row r="315" spans="2:31" ht="9.75" customHeight="1" thickBot="1">
      <c r="B315" s="312"/>
      <c r="C315" s="312"/>
      <c r="D315" s="315"/>
      <c r="E315" s="315"/>
      <c r="F315" s="318"/>
      <c r="G315" s="320" t="s">
        <v>26</v>
      </c>
      <c r="H315" s="324" t="s">
        <v>25</v>
      </c>
      <c r="I315" s="325"/>
      <c r="J315" s="325"/>
      <c r="K315" s="325"/>
      <c r="L315" s="325"/>
      <c r="M315" s="325"/>
      <c r="N315" s="325"/>
      <c r="O315" s="320" t="s">
        <v>47</v>
      </c>
      <c r="P315" s="311" t="s">
        <v>48</v>
      </c>
      <c r="Q315" s="311" t="s">
        <v>49</v>
      </c>
      <c r="R315" s="309" t="s">
        <v>158</v>
      </c>
      <c r="S315" s="346"/>
      <c r="T315" s="321"/>
      <c r="U315" s="312"/>
      <c r="V315" s="315"/>
      <c r="W315" s="315"/>
      <c r="X315" s="327"/>
      <c r="Y315" s="328"/>
      <c r="Z315" s="328"/>
      <c r="AA315" s="329"/>
      <c r="AB315" s="340"/>
      <c r="AC315" s="337"/>
      <c r="AD315" s="312"/>
      <c r="AE315" s="312"/>
    </row>
    <row r="316" spans="2:31" ht="16.5" customHeight="1" thickBot="1">
      <c r="B316" s="312"/>
      <c r="C316" s="312"/>
      <c r="D316" s="315"/>
      <c r="E316" s="315"/>
      <c r="F316" s="318"/>
      <c r="G316" s="321"/>
      <c r="H316" s="333"/>
      <c r="I316" s="334"/>
      <c r="J316" s="334"/>
      <c r="K316" s="334"/>
      <c r="L316" s="334"/>
      <c r="M316" s="334"/>
      <c r="N316" s="334"/>
      <c r="O316" s="321"/>
      <c r="P316" s="312"/>
      <c r="Q316" s="312"/>
      <c r="R316" s="330"/>
      <c r="S316" s="346"/>
      <c r="T316" s="321"/>
      <c r="U316" s="312"/>
      <c r="V316" s="315"/>
      <c r="W316" s="315"/>
      <c r="X316" s="311" t="s">
        <v>50</v>
      </c>
      <c r="Y316" s="311" t="s">
        <v>35</v>
      </c>
      <c r="Z316" s="311" t="s">
        <v>160</v>
      </c>
      <c r="AA316" s="342" t="s">
        <v>153</v>
      </c>
      <c r="AB316" s="340"/>
      <c r="AC316" s="337"/>
      <c r="AD316" s="312"/>
      <c r="AE316" s="312"/>
    </row>
    <row r="317" spans="2:31" ht="31.5" customHeight="1" thickBot="1">
      <c r="B317" s="312"/>
      <c r="C317" s="312"/>
      <c r="D317" s="315"/>
      <c r="E317" s="315"/>
      <c r="F317" s="318"/>
      <c r="G317" s="321"/>
      <c r="H317" s="311" t="s">
        <v>156</v>
      </c>
      <c r="I317" s="307" t="s">
        <v>51</v>
      </c>
      <c r="J317" s="308"/>
      <c r="K317" s="308"/>
      <c r="L317" s="308"/>
      <c r="M317" s="308"/>
      <c r="N317" s="309" t="s">
        <v>29</v>
      </c>
      <c r="O317" s="321"/>
      <c r="P317" s="312"/>
      <c r="Q317" s="312"/>
      <c r="R317" s="330"/>
      <c r="S317" s="346"/>
      <c r="T317" s="321"/>
      <c r="U317" s="312"/>
      <c r="V317" s="315"/>
      <c r="W317" s="315"/>
      <c r="X317" s="312"/>
      <c r="Y317" s="312"/>
      <c r="Z317" s="312"/>
      <c r="AA317" s="343"/>
      <c r="AB317" s="340"/>
      <c r="AC317" s="337"/>
      <c r="AD317" s="312"/>
      <c r="AE317" s="312"/>
    </row>
    <row r="318" spans="2:31" ht="157.5" customHeight="1" thickBot="1">
      <c r="B318" s="313"/>
      <c r="C318" s="313"/>
      <c r="D318" s="316"/>
      <c r="E318" s="316"/>
      <c r="F318" s="319"/>
      <c r="G318" s="322"/>
      <c r="H318" s="313"/>
      <c r="I318" s="13" t="s">
        <v>157</v>
      </c>
      <c r="J318" s="13" t="s">
        <v>30</v>
      </c>
      <c r="K318" s="13" t="s">
        <v>31</v>
      </c>
      <c r="L318" s="13" t="s">
        <v>141</v>
      </c>
      <c r="M318" s="14" t="s">
        <v>33</v>
      </c>
      <c r="N318" s="310"/>
      <c r="O318" s="322"/>
      <c r="P318" s="313"/>
      <c r="Q318" s="313"/>
      <c r="R318" s="310"/>
      <c r="S318" s="347"/>
      <c r="T318" s="322"/>
      <c r="U318" s="313"/>
      <c r="V318" s="323"/>
      <c r="W318" s="323"/>
      <c r="X318" s="313"/>
      <c r="Y318" s="313"/>
      <c r="Z318" s="313"/>
      <c r="AA318" s="344"/>
      <c r="AB318" s="341"/>
      <c r="AC318" s="338"/>
      <c r="AD318" s="313"/>
      <c r="AE318" s="313"/>
    </row>
    <row r="319" spans="2:31" ht="15.75" thickBot="1">
      <c r="B319" s="15">
        <v>1</v>
      </c>
      <c r="C319" s="16">
        <v>2</v>
      </c>
      <c r="D319" s="15">
        <v>3</v>
      </c>
      <c r="E319" s="17">
        <v>4</v>
      </c>
      <c r="F319" s="16">
        <v>5</v>
      </c>
      <c r="G319" s="18">
        <v>7</v>
      </c>
      <c r="H319" s="17">
        <v>8</v>
      </c>
      <c r="I319" s="17">
        <v>9</v>
      </c>
      <c r="J319" s="17">
        <v>10</v>
      </c>
      <c r="K319" s="17">
        <v>11</v>
      </c>
      <c r="L319" s="17">
        <v>12</v>
      </c>
      <c r="M319" s="17">
        <v>13</v>
      </c>
      <c r="N319" s="17">
        <v>14</v>
      </c>
      <c r="O319" s="17">
        <v>15</v>
      </c>
      <c r="P319" s="17">
        <v>16</v>
      </c>
      <c r="Q319" s="17">
        <v>17</v>
      </c>
      <c r="R319" s="17">
        <v>18</v>
      </c>
      <c r="S319" s="17">
        <v>19</v>
      </c>
      <c r="T319" s="17">
        <v>20</v>
      </c>
      <c r="U319" s="17">
        <v>21</v>
      </c>
      <c r="V319" s="17">
        <v>22</v>
      </c>
      <c r="W319" s="17">
        <v>23</v>
      </c>
      <c r="X319" s="17">
        <v>24</v>
      </c>
      <c r="Y319" s="17">
        <v>25</v>
      </c>
      <c r="Z319" s="17">
        <v>26</v>
      </c>
      <c r="AA319" s="17">
        <v>27</v>
      </c>
      <c r="AB319" s="17">
        <v>28</v>
      </c>
      <c r="AC319" s="17">
        <v>29</v>
      </c>
      <c r="AD319" s="17">
        <v>30</v>
      </c>
      <c r="AE319" s="17">
        <v>31</v>
      </c>
    </row>
    <row r="320" spans="2:31" ht="72" customHeight="1" thickBot="1" thickTop="1">
      <c r="B320" s="25">
        <v>366</v>
      </c>
      <c r="C320" s="26">
        <f>'[1]obr.P.5 '!$C$320+'[2]obr.P.5 '!$C$320</f>
        <v>488</v>
      </c>
      <c r="D320" s="111">
        <f>B320+C320</f>
        <v>854</v>
      </c>
      <c r="E320" s="111">
        <f>H320+O320+P320+Q320+G320</f>
        <v>506</v>
      </c>
      <c r="F320" s="112">
        <f>D320-E320</f>
        <v>348</v>
      </c>
      <c r="G320" s="25">
        <f>'[1]obr.P.5 '!$G$320+'[2]obr.P.5 '!$G$320</f>
        <v>1</v>
      </c>
      <c r="H320" s="111">
        <f>I320+N320</f>
        <v>88</v>
      </c>
      <c r="I320" s="113">
        <f>J320+K320+L320+M320</f>
        <v>67</v>
      </c>
      <c r="J320" s="26">
        <f>'[1]obr.P.5 '!$J$320+'[2]obr.P.5 '!$J$320</f>
        <v>18</v>
      </c>
      <c r="K320" s="26">
        <f>'[1]obr.P.5 '!$K$320+'[2]obr.P.5 '!$K$320</f>
        <v>28</v>
      </c>
      <c r="L320" s="26">
        <f>'[1]obr.P.5 '!$L$320+'[2]obr.P.5 '!$L$320</f>
        <v>13</v>
      </c>
      <c r="M320" s="26">
        <f>'[1]obr.P.5 '!$M$320+'[2]obr.P.5 '!$M$320</f>
        <v>8</v>
      </c>
      <c r="N320" s="26">
        <f>'[1]obr.P.5 '!$N$320+'[2]obr.P.5 '!$N$320</f>
        <v>21</v>
      </c>
      <c r="O320" s="26">
        <f>'[1]obr.P.5 '!$O$320+'[2]obr.P.5 '!$O$320</f>
        <v>388</v>
      </c>
      <c r="P320" s="26">
        <f>'[1]obr.P.5 '!$P$320+'[2]obr.P.5 '!$P$320</f>
        <v>29</v>
      </c>
      <c r="Q320" s="26">
        <f>'[1]obr.P.5 '!$Q$320+'[2]obr.P.5 '!$Q$320</f>
        <v>0</v>
      </c>
      <c r="R320" s="111">
        <f>E320</f>
        <v>506</v>
      </c>
      <c r="S320" s="27">
        <f>'[1]obr.P.5 '!$S$320+'[2]obr.P.5 '!$S$320</f>
        <v>7</v>
      </c>
      <c r="T320" s="25">
        <v>34</v>
      </c>
      <c r="U320" s="26">
        <f>'[1]obr.P.5 '!$U$320+'[2]obr.P.5 '!$U$320</f>
        <v>280</v>
      </c>
      <c r="V320" s="111">
        <f>T320+U320</f>
        <v>314</v>
      </c>
      <c r="W320" s="26">
        <f>'[1]obr.P.5 '!$W$320+'[2]obr.P.5 '!$W$320</f>
        <v>283</v>
      </c>
      <c r="X320" s="111">
        <f>E320</f>
        <v>506</v>
      </c>
      <c r="Y320" s="111">
        <f>W320</f>
        <v>283</v>
      </c>
      <c r="Z320" s="111">
        <f>X320+Y320</f>
        <v>789</v>
      </c>
      <c r="AA320" s="114">
        <f>X320+(Y320/3)</f>
        <v>600.3333333333334</v>
      </c>
      <c r="AB320" s="115">
        <f>V320-W320</f>
        <v>31</v>
      </c>
      <c r="AC320" s="28"/>
      <c r="AD320" s="116">
        <f>AA320/3</f>
        <v>200.11111111111111</v>
      </c>
      <c r="AE320" s="117">
        <f>AD320/88</f>
        <v>2.2739898989898992</v>
      </c>
    </row>
    <row r="321" ht="15.75" thickTop="1"/>
    <row r="323" ht="15">
      <c r="D323" s="1" t="s">
        <v>171</v>
      </c>
    </row>
    <row r="324" spans="4:5" ht="15">
      <c r="D324" s="305" t="str">
        <f>'obr.P.2'!C45</f>
        <v>31.12.2016 године</v>
      </c>
      <c r="E324" s="305"/>
    </row>
    <row r="325" ht="15">
      <c r="Y325" s="1" t="s">
        <v>83</v>
      </c>
    </row>
    <row r="327" ht="15">
      <c r="Y327" s="1" t="s">
        <v>84</v>
      </c>
    </row>
    <row r="340" spans="9:24" ht="15">
      <c r="I340" s="306" t="s">
        <v>137</v>
      </c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</row>
    <row r="341" spans="9:24" ht="15"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</row>
    <row r="342" spans="9:24" ht="15"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</row>
    <row r="345" ht="15">
      <c r="B345" s="1" t="s">
        <v>103</v>
      </c>
    </row>
    <row r="346" spans="2:4" ht="18">
      <c r="B346" s="1" t="s">
        <v>132</v>
      </c>
      <c r="D346" s="4" t="s">
        <v>114</v>
      </c>
    </row>
    <row r="348" spans="6:18" ht="15.75">
      <c r="F348" s="1" t="s">
        <v>104</v>
      </c>
      <c r="H348" s="5"/>
      <c r="I348" s="5" t="s">
        <v>115</v>
      </c>
      <c r="J348" s="5"/>
      <c r="K348" s="5"/>
      <c r="L348" s="5"/>
      <c r="M348" s="5"/>
      <c r="N348" s="5"/>
      <c r="O348" s="5"/>
      <c r="P348" s="5"/>
      <c r="Q348" s="5"/>
      <c r="R348" s="5"/>
    </row>
    <row r="350" spans="6:21" ht="18">
      <c r="F350" s="1" t="s">
        <v>105</v>
      </c>
      <c r="I350" s="21">
        <v>8</v>
      </c>
      <c r="Q350" s="68" t="s">
        <v>188</v>
      </c>
      <c r="R350" s="232" t="str">
        <f>'obr.P.2'!M31</f>
        <v>01.01.2016 године</v>
      </c>
      <c r="S350" s="232"/>
      <c r="T350" s="232"/>
      <c r="U350" s="232"/>
    </row>
    <row r="351" spans="2:31" ht="18">
      <c r="B351" s="7"/>
      <c r="C351" s="7"/>
      <c r="D351" s="7"/>
      <c r="E351" s="7"/>
      <c r="F351" s="7"/>
      <c r="G351" s="7"/>
      <c r="H351" s="7"/>
      <c r="I351" s="8"/>
      <c r="J351" s="9"/>
      <c r="K351" s="10" t="s">
        <v>81</v>
      </c>
      <c r="L351" s="10"/>
      <c r="M351" s="10"/>
      <c r="N351" s="10"/>
      <c r="O351" s="10"/>
      <c r="P351" s="11"/>
      <c r="Q351" s="71" t="s">
        <v>189</v>
      </c>
      <c r="R351" s="232" t="str">
        <f>'obr.P.2'!M32</f>
        <v>31.12.2016 године</v>
      </c>
      <c r="S351" s="232"/>
      <c r="T351" s="232"/>
      <c r="U351" s="232"/>
      <c r="V351" s="12"/>
      <c r="W351" s="12"/>
      <c r="X351" s="9"/>
      <c r="Y351" s="9"/>
      <c r="Z351" s="9"/>
      <c r="AA351" s="9"/>
      <c r="AB351" s="7"/>
      <c r="AC351" s="7"/>
      <c r="AD351" s="7"/>
      <c r="AE351" s="7"/>
    </row>
    <row r="352" spans="2:31" ht="1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335" t="s">
        <v>100</v>
      </c>
      <c r="AE352" s="335"/>
    </row>
    <row r="353" spans="2:31" ht="15.75" thickBo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2:31" ht="23.25" customHeight="1" thickBot="1">
      <c r="B354" s="307" t="s">
        <v>34</v>
      </c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31" t="s">
        <v>35</v>
      </c>
      <c r="U354" s="308"/>
      <c r="V354" s="308"/>
      <c r="W354" s="308"/>
      <c r="X354" s="308"/>
      <c r="Y354" s="308"/>
      <c r="Z354" s="308"/>
      <c r="AA354" s="308"/>
      <c r="AB354" s="332"/>
      <c r="AC354" s="336" t="s">
        <v>36</v>
      </c>
      <c r="AD354" s="311" t="s">
        <v>37</v>
      </c>
      <c r="AE354" s="311" t="s">
        <v>38</v>
      </c>
    </row>
    <row r="355" spans="2:31" ht="20.25" customHeight="1" thickBot="1">
      <c r="B355" s="311" t="s">
        <v>39</v>
      </c>
      <c r="C355" s="311" t="s">
        <v>40</v>
      </c>
      <c r="D355" s="314" t="s">
        <v>154</v>
      </c>
      <c r="E355" s="314" t="s">
        <v>170</v>
      </c>
      <c r="F355" s="317" t="s">
        <v>155</v>
      </c>
      <c r="G355" s="331" t="s">
        <v>42</v>
      </c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45" t="s">
        <v>43</v>
      </c>
      <c r="T355" s="320" t="s">
        <v>44</v>
      </c>
      <c r="U355" s="311" t="s">
        <v>40</v>
      </c>
      <c r="V355" s="314" t="s">
        <v>159</v>
      </c>
      <c r="W355" s="314" t="s">
        <v>45</v>
      </c>
      <c r="X355" s="324" t="s">
        <v>46</v>
      </c>
      <c r="Y355" s="325"/>
      <c r="Z355" s="325"/>
      <c r="AA355" s="326"/>
      <c r="AB355" s="339" t="s">
        <v>161</v>
      </c>
      <c r="AC355" s="337"/>
      <c r="AD355" s="312"/>
      <c r="AE355" s="312"/>
    </row>
    <row r="356" spans="2:31" ht="9.75" customHeight="1" thickBot="1">
      <c r="B356" s="312"/>
      <c r="C356" s="312"/>
      <c r="D356" s="315"/>
      <c r="E356" s="315"/>
      <c r="F356" s="318"/>
      <c r="G356" s="320" t="s">
        <v>26</v>
      </c>
      <c r="H356" s="324" t="s">
        <v>25</v>
      </c>
      <c r="I356" s="325"/>
      <c r="J356" s="325"/>
      <c r="K356" s="325"/>
      <c r="L356" s="325"/>
      <c r="M356" s="325"/>
      <c r="N356" s="325"/>
      <c r="O356" s="320" t="s">
        <v>47</v>
      </c>
      <c r="P356" s="311" t="s">
        <v>48</v>
      </c>
      <c r="Q356" s="311" t="s">
        <v>49</v>
      </c>
      <c r="R356" s="309" t="s">
        <v>158</v>
      </c>
      <c r="S356" s="346"/>
      <c r="T356" s="321"/>
      <c r="U356" s="312"/>
      <c r="V356" s="315"/>
      <c r="W356" s="315"/>
      <c r="X356" s="327"/>
      <c r="Y356" s="328"/>
      <c r="Z356" s="328"/>
      <c r="AA356" s="329"/>
      <c r="AB356" s="340"/>
      <c r="AC356" s="337"/>
      <c r="AD356" s="312"/>
      <c r="AE356" s="312"/>
    </row>
    <row r="357" spans="2:31" ht="16.5" customHeight="1" thickBot="1">
      <c r="B357" s="312"/>
      <c r="C357" s="312"/>
      <c r="D357" s="315"/>
      <c r="E357" s="315"/>
      <c r="F357" s="318"/>
      <c r="G357" s="321"/>
      <c r="H357" s="333"/>
      <c r="I357" s="334"/>
      <c r="J357" s="334"/>
      <c r="K357" s="334"/>
      <c r="L357" s="334"/>
      <c r="M357" s="334"/>
      <c r="N357" s="334"/>
      <c r="O357" s="321"/>
      <c r="P357" s="312"/>
      <c r="Q357" s="312"/>
      <c r="R357" s="330"/>
      <c r="S357" s="346"/>
      <c r="T357" s="321"/>
      <c r="U357" s="312"/>
      <c r="V357" s="315"/>
      <c r="W357" s="315"/>
      <c r="X357" s="311" t="s">
        <v>50</v>
      </c>
      <c r="Y357" s="311" t="s">
        <v>35</v>
      </c>
      <c r="Z357" s="311" t="s">
        <v>160</v>
      </c>
      <c r="AA357" s="342" t="s">
        <v>153</v>
      </c>
      <c r="AB357" s="340"/>
      <c r="AC357" s="337"/>
      <c r="AD357" s="312"/>
      <c r="AE357" s="312"/>
    </row>
    <row r="358" spans="2:31" ht="31.5" customHeight="1" thickBot="1">
      <c r="B358" s="312"/>
      <c r="C358" s="312"/>
      <c r="D358" s="315"/>
      <c r="E358" s="315"/>
      <c r="F358" s="318"/>
      <c r="G358" s="321"/>
      <c r="H358" s="311" t="s">
        <v>156</v>
      </c>
      <c r="I358" s="307" t="s">
        <v>51</v>
      </c>
      <c r="J358" s="308"/>
      <c r="K358" s="308"/>
      <c r="L358" s="308"/>
      <c r="M358" s="308"/>
      <c r="N358" s="309" t="s">
        <v>29</v>
      </c>
      <c r="O358" s="321"/>
      <c r="P358" s="312"/>
      <c r="Q358" s="312"/>
      <c r="R358" s="330"/>
      <c r="S358" s="346"/>
      <c r="T358" s="321"/>
      <c r="U358" s="312"/>
      <c r="V358" s="315"/>
      <c r="W358" s="315"/>
      <c r="X358" s="312"/>
      <c r="Y358" s="312"/>
      <c r="Z358" s="312"/>
      <c r="AA358" s="343"/>
      <c r="AB358" s="340"/>
      <c r="AC358" s="337"/>
      <c r="AD358" s="312"/>
      <c r="AE358" s="312"/>
    </row>
    <row r="359" spans="2:31" ht="157.5" customHeight="1" thickBot="1">
      <c r="B359" s="313"/>
      <c r="C359" s="313"/>
      <c r="D359" s="316"/>
      <c r="E359" s="316"/>
      <c r="F359" s="319"/>
      <c r="G359" s="322"/>
      <c r="H359" s="313"/>
      <c r="I359" s="13" t="s">
        <v>157</v>
      </c>
      <c r="J359" s="13" t="s">
        <v>30</v>
      </c>
      <c r="K359" s="13" t="s">
        <v>31</v>
      </c>
      <c r="L359" s="13" t="s">
        <v>141</v>
      </c>
      <c r="M359" s="14" t="s">
        <v>33</v>
      </c>
      <c r="N359" s="310"/>
      <c r="O359" s="322"/>
      <c r="P359" s="313"/>
      <c r="Q359" s="313"/>
      <c r="R359" s="310"/>
      <c r="S359" s="347"/>
      <c r="T359" s="322"/>
      <c r="U359" s="313"/>
      <c r="V359" s="323"/>
      <c r="W359" s="323"/>
      <c r="X359" s="313"/>
      <c r="Y359" s="313"/>
      <c r="Z359" s="313"/>
      <c r="AA359" s="344"/>
      <c r="AB359" s="341"/>
      <c r="AC359" s="338"/>
      <c r="AD359" s="313"/>
      <c r="AE359" s="313"/>
    </row>
    <row r="360" spans="2:31" ht="15.75" thickBot="1">
      <c r="B360" s="15">
        <v>1</v>
      </c>
      <c r="C360" s="16">
        <v>2</v>
      </c>
      <c r="D360" s="15">
        <v>3</v>
      </c>
      <c r="E360" s="17">
        <v>4</v>
      </c>
      <c r="F360" s="16">
        <v>5</v>
      </c>
      <c r="G360" s="18">
        <v>7</v>
      </c>
      <c r="H360" s="17">
        <v>8</v>
      </c>
      <c r="I360" s="17">
        <v>9</v>
      </c>
      <c r="J360" s="17">
        <v>10</v>
      </c>
      <c r="K360" s="17">
        <v>11</v>
      </c>
      <c r="L360" s="17">
        <v>12</v>
      </c>
      <c r="M360" s="17">
        <v>13</v>
      </c>
      <c r="N360" s="17">
        <v>14</v>
      </c>
      <c r="O360" s="17">
        <v>15</v>
      </c>
      <c r="P360" s="17">
        <v>16</v>
      </c>
      <c r="Q360" s="17">
        <v>17</v>
      </c>
      <c r="R360" s="17">
        <v>18</v>
      </c>
      <c r="S360" s="17">
        <v>19</v>
      </c>
      <c r="T360" s="17">
        <v>20</v>
      </c>
      <c r="U360" s="17">
        <v>21</v>
      </c>
      <c r="V360" s="17">
        <v>22</v>
      </c>
      <c r="W360" s="17">
        <v>23</v>
      </c>
      <c r="X360" s="17">
        <v>24</v>
      </c>
      <c r="Y360" s="17">
        <v>25</v>
      </c>
      <c r="Z360" s="17">
        <v>26</v>
      </c>
      <c r="AA360" s="17">
        <v>27</v>
      </c>
      <c r="AB360" s="17">
        <v>28</v>
      </c>
      <c r="AC360" s="17">
        <v>29</v>
      </c>
      <c r="AD360" s="17">
        <v>30</v>
      </c>
      <c r="AE360" s="17">
        <v>31</v>
      </c>
    </row>
    <row r="361" spans="2:31" ht="72" customHeight="1" thickBot="1" thickTop="1">
      <c r="B361" s="25">
        <v>180</v>
      </c>
      <c r="C361" s="26">
        <f>'[1]obr.P.5 '!$C$361+'[2]obr.P.5 '!$C$361</f>
        <v>493</v>
      </c>
      <c r="D361" s="111">
        <f>B361+C361</f>
        <v>673</v>
      </c>
      <c r="E361" s="111">
        <f>H361+O361+P361+Q361+G361</f>
        <v>473</v>
      </c>
      <c r="F361" s="112">
        <f>D361-E361</f>
        <v>200</v>
      </c>
      <c r="G361" s="25">
        <f>'[1]obr.P.5 '!$G$361+'[2]obr.P.5 '!$G$361</f>
        <v>5</v>
      </c>
      <c r="H361" s="111">
        <f>I361+N361</f>
        <v>51</v>
      </c>
      <c r="I361" s="113">
        <f>J361+K361+L361+M361</f>
        <v>40</v>
      </c>
      <c r="J361" s="26">
        <f>'[1]obr.P.5 '!$J$361+'[2]obr.P.5 '!$J$361</f>
        <v>20</v>
      </c>
      <c r="K361" s="26">
        <f>'[1]obr.P.5 '!$K$361+'[2]obr.P.5 '!$K$361</f>
        <v>9</v>
      </c>
      <c r="L361" s="26">
        <f>'[1]obr.P.5 '!$L$361+'[2]obr.P.5 '!$L$361</f>
        <v>8</v>
      </c>
      <c r="M361" s="26">
        <f>'[1]obr.P.5 '!$M$361+'[2]obr.P.5 '!$M$361</f>
        <v>3</v>
      </c>
      <c r="N361" s="26">
        <f>'[1]obr.P.5 '!$N$361+'[2]obr.P.5 '!$N$361</f>
        <v>11</v>
      </c>
      <c r="O361" s="26">
        <f>'[1]obr.P.5 '!$O$361+'[2]obr.P.5 '!$O$361</f>
        <v>391</v>
      </c>
      <c r="P361" s="26">
        <f>'[1]obr.P.5 '!$P$361+'[2]obr.P.5 '!$P$361</f>
        <v>21</v>
      </c>
      <c r="Q361" s="26">
        <f>'[1]obr.P.5 '!$Q$361+'[2]obr.P.5 '!$Q$361</f>
        <v>5</v>
      </c>
      <c r="R361" s="111">
        <f>E361</f>
        <v>473</v>
      </c>
      <c r="S361" s="27">
        <f>'[1]obr.P.5 '!$S$361+'[2]obr.P.5 '!$S$361</f>
        <v>14</v>
      </c>
      <c r="T361" s="25">
        <v>31</v>
      </c>
      <c r="U361" s="26">
        <f>'[1]obr.P.5 '!$U$361+'[2]obr.P.5 '!$U$361</f>
        <v>222</v>
      </c>
      <c r="V361" s="111">
        <f>T361+U361</f>
        <v>253</v>
      </c>
      <c r="W361" s="26">
        <f>'[1]obr.P.5 '!$W$361+'[2]obr.P.5 '!$W$361</f>
        <v>223</v>
      </c>
      <c r="X361" s="111">
        <f>E361</f>
        <v>473</v>
      </c>
      <c r="Y361" s="111">
        <f>W361</f>
        <v>223</v>
      </c>
      <c r="Z361" s="111">
        <f>X361+Y361</f>
        <v>696</v>
      </c>
      <c r="AA361" s="114">
        <f>X361+(Y361/3)</f>
        <v>547.3333333333334</v>
      </c>
      <c r="AB361" s="115">
        <f>V361-W361</f>
        <v>30</v>
      </c>
      <c r="AC361" s="28"/>
      <c r="AD361" s="116">
        <f>AA361/3</f>
        <v>182.44444444444446</v>
      </c>
      <c r="AE361" s="117">
        <f>AD361/88</f>
        <v>2.0732323232323235</v>
      </c>
    </row>
    <row r="362" ht="15.75" thickTop="1"/>
    <row r="364" ht="15">
      <c r="D364" s="1" t="s">
        <v>171</v>
      </c>
    </row>
    <row r="365" spans="4:5" ht="15">
      <c r="D365" s="305" t="str">
        <f>'obr.P.2'!C45</f>
        <v>31.12.2016 године</v>
      </c>
      <c r="E365" s="305"/>
    </row>
    <row r="366" ht="15">
      <c r="Y366" s="1" t="s">
        <v>83</v>
      </c>
    </row>
    <row r="368" ht="15">
      <c r="Y368" s="1" t="s">
        <v>84</v>
      </c>
    </row>
    <row r="382" spans="9:24" ht="15">
      <c r="I382" s="306" t="s">
        <v>137</v>
      </c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</row>
    <row r="383" spans="9:24" ht="15"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</row>
    <row r="384" spans="9:24" ht="15"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</row>
    <row r="387" ht="15">
      <c r="B387" s="1" t="s">
        <v>103</v>
      </c>
    </row>
    <row r="388" spans="2:4" ht="18">
      <c r="B388" s="1" t="s">
        <v>132</v>
      </c>
      <c r="D388" s="4" t="s">
        <v>114</v>
      </c>
    </row>
    <row r="390" spans="6:18" ht="15.75">
      <c r="F390" s="1" t="s">
        <v>104</v>
      </c>
      <c r="H390" s="5"/>
      <c r="I390" s="5" t="s">
        <v>116</v>
      </c>
      <c r="J390" s="5"/>
      <c r="K390" s="5"/>
      <c r="L390" s="5"/>
      <c r="M390" s="5"/>
      <c r="N390" s="5"/>
      <c r="O390" s="5"/>
      <c r="P390" s="5"/>
      <c r="Q390" s="5"/>
      <c r="R390" s="5"/>
    </row>
    <row r="392" spans="6:21" ht="18">
      <c r="F392" s="1" t="s">
        <v>105</v>
      </c>
      <c r="I392" s="21">
        <v>9</v>
      </c>
      <c r="Q392" s="68" t="s">
        <v>188</v>
      </c>
      <c r="R392" s="232" t="str">
        <f>'obr.P.2'!M31</f>
        <v>01.01.2016 године</v>
      </c>
      <c r="S392" s="232"/>
      <c r="T392" s="232"/>
      <c r="U392" s="232"/>
    </row>
    <row r="393" spans="2:31" ht="18">
      <c r="B393" s="7"/>
      <c r="C393" s="7"/>
      <c r="D393" s="7"/>
      <c r="E393" s="7"/>
      <c r="F393" s="7"/>
      <c r="G393" s="7"/>
      <c r="H393" s="7"/>
      <c r="I393" s="8"/>
      <c r="J393" s="9"/>
      <c r="K393" s="10" t="s">
        <v>81</v>
      </c>
      <c r="L393" s="10"/>
      <c r="M393" s="10"/>
      <c r="N393" s="10"/>
      <c r="O393" s="10"/>
      <c r="P393" s="11"/>
      <c r="Q393" s="71" t="s">
        <v>189</v>
      </c>
      <c r="R393" s="232" t="str">
        <f>'obr.P.2'!M32</f>
        <v>31.12.2016 године</v>
      </c>
      <c r="S393" s="232"/>
      <c r="T393" s="232"/>
      <c r="U393" s="232"/>
      <c r="V393" s="12"/>
      <c r="W393" s="12"/>
      <c r="X393" s="9"/>
      <c r="Y393" s="9"/>
      <c r="Z393" s="9"/>
      <c r="AA393" s="9"/>
      <c r="AB393" s="7"/>
      <c r="AC393" s="7"/>
      <c r="AD393" s="7"/>
      <c r="AE393" s="7"/>
    </row>
    <row r="394" spans="2:31" ht="1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335" t="s">
        <v>100</v>
      </c>
      <c r="AE394" s="335"/>
    </row>
    <row r="395" spans="2:31" ht="15.75" thickBo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2:31" ht="23.25" customHeight="1" thickBot="1">
      <c r="B396" s="307" t="s">
        <v>34</v>
      </c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31" t="s">
        <v>35</v>
      </c>
      <c r="U396" s="308"/>
      <c r="V396" s="308"/>
      <c r="W396" s="308"/>
      <c r="X396" s="308"/>
      <c r="Y396" s="308"/>
      <c r="Z396" s="308"/>
      <c r="AA396" s="308"/>
      <c r="AB396" s="332"/>
      <c r="AC396" s="336" t="s">
        <v>36</v>
      </c>
      <c r="AD396" s="311" t="s">
        <v>37</v>
      </c>
      <c r="AE396" s="311" t="s">
        <v>38</v>
      </c>
    </row>
    <row r="397" spans="2:31" ht="20.25" customHeight="1" thickBot="1">
      <c r="B397" s="311" t="s">
        <v>39</v>
      </c>
      <c r="C397" s="311" t="s">
        <v>40</v>
      </c>
      <c r="D397" s="314" t="s">
        <v>154</v>
      </c>
      <c r="E397" s="314" t="s">
        <v>170</v>
      </c>
      <c r="F397" s="317" t="s">
        <v>155</v>
      </c>
      <c r="G397" s="331" t="s">
        <v>42</v>
      </c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45" t="s">
        <v>43</v>
      </c>
      <c r="T397" s="320" t="s">
        <v>44</v>
      </c>
      <c r="U397" s="311" t="s">
        <v>40</v>
      </c>
      <c r="V397" s="314" t="s">
        <v>159</v>
      </c>
      <c r="W397" s="314" t="s">
        <v>45</v>
      </c>
      <c r="X397" s="324" t="s">
        <v>46</v>
      </c>
      <c r="Y397" s="325"/>
      <c r="Z397" s="325"/>
      <c r="AA397" s="326"/>
      <c r="AB397" s="339" t="s">
        <v>161</v>
      </c>
      <c r="AC397" s="337"/>
      <c r="AD397" s="312"/>
      <c r="AE397" s="312"/>
    </row>
    <row r="398" spans="2:31" ht="9.75" customHeight="1" thickBot="1">
      <c r="B398" s="312"/>
      <c r="C398" s="312"/>
      <c r="D398" s="315"/>
      <c r="E398" s="315"/>
      <c r="F398" s="318"/>
      <c r="G398" s="320" t="s">
        <v>26</v>
      </c>
      <c r="H398" s="324" t="s">
        <v>25</v>
      </c>
      <c r="I398" s="325"/>
      <c r="J398" s="325"/>
      <c r="K398" s="325"/>
      <c r="L398" s="325"/>
      <c r="M398" s="325"/>
      <c r="N398" s="325"/>
      <c r="O398" s="320" t="s">
        <v>47</v>
      </c>
      <c r="P398" s="311" t="s">
        <v>48</v>
      </c>
      <c r="Q398" s="311" t="s">
        <v>49</v>
      </c>
      <c r="R398" s="309" t="s">
        <v>158</v>
      </c>
      <c r="S398" s="346"/>
      <c r="T398" s="321"/>
      <c r="U398" s="312"/>
      <c r="V398" s="315"/>
      <c r="W398" s="315"/>
      <c r="X398" s="327"/>
      <c r="Y398" s="328"/>
      <c r="Z398" s="328"/>
      <c r="AA398" s="329"/>
      <c r="AB398" s="340"/>
      <c r="AC398" s="337"/>
      <c r="AD398" s="312"/>
      <c r="AE398" s="312"/>
    </row>
    <row r="399" spans="2:31" ht="16.5" customHeight="1" thickBot="1">
      <c r="B399" s="312"/>
      <c r="C399" s="312"/>
      <c r="D399" s="315"/>
      <c r="E399" s="315"/>
      <c r="F399" s="318"/>
      <c r="G399" s="321"/>
      <c r="H399" s="333"/>
      <c r="I399" s="334"/>
      <c r="J399" s="334"/>
      <c r="K399" s="334"/>
      <c r="L399" s="334"/>
      <c r="M399" s="334"/>
      <c r="N399" s="334"/>
      <c r="O399" s="321"/>
      <c r="P399" s="312"/>
      <c r="Q399" s="312"/>
      <c r="R399" s="330"/>
      <c r="S399" s="346"/>
      <c r="T399" s="321"/>
      <c r="U399" s="312"/>
      <c r="V399" s="315"/>
      <c r="W399" s="315"/>
      <c r="X399" s="311" t="s">
        <v>50</v>
      </c>
      <c r="Y399" s="311" t="s">
        <v>35</v>
      </c>
      <c r="Z399" s="311" t="s">
        <v>160</v>
      </c>
      <c r="AA399" s="342" t="s">
        <v>153</v>
      </c>
      <c r="AB399" s="340"/>
      <c r="AC399" s="337"/>
      <c r="AD399" s="312"/>
      <c r="AE399" s="312"/>
    </row>
    <row r="400" spans="2:31" ht="31.5" customHeight="1" thickBot="1">
      <c r="B400" s="312"/>
      <c r="C400" s="312"/>
      <c r="D400" s="315"/>
      <c r="E400" s="315"/>
      <c r="F400" s="318"/>
      <c r="G400" s="321"/>
      <c r="H400" s="311" t="s">
        <v>156</v>
      </c>
      <c r="I400" s="307" t="s">
        <v>51</v>
      </c>
      <c r="J400" s="308"/>
      <c r="K400" s="308"/>
      <c r="L400" s="308"/>
      <c r="M400" s="308"/>
      <c r="N400" s="309" t="s">
        <v>29</v>
      </c>
      <c r="O400" s="321"/>
      <c r="P400" s="312"/>
      <c r="Q400" s="312"/>
      <c r="R400" s="330"/>
      <c r="S400" s="346"/>
      <c r="T400" s="321"/>
      <c r="U400" s="312"/>
      <c r="V400" s="315"/>
      <c r="W400" s="315"/>
      <c r="X400" s="312"/>
      <c r="Y400" s="312"/>
      <c r="Z400" s="312"/>
      <c r="AA400" s="343"/>
      <c r="AB400" s="340"/>
      <c r="AC400" s="337"/>
      <c r="AD400" s="312"/>
      <c r="AE400" s="312"/>
    </row>
    <row r="401" spans="2:31" ht="157.5" customHeight="1" thickBot="1">
      <c r="B401" s="313"/>
      <c r="C401" s="313"/>
      <c r="D401" s="316"/>
      <c r="E401" s="316"/>
      <c r="F401" s="319"/>
      <c r="G401" s="322"/>
      <c r="H401" s="313"/>
      <c r="I401" s="13" t="s">
        <v>157</v>
      </c>
      <c r="J401" s="13" t="s">
        <v>30</v>
      </c>
      <c r="K401" s="13" t="s">
        <v>31</v>
      </c>
      <c r="L401" s="13" t="s">
        <v>141</v>
      </c>
      <c r="M401" s="14" t="s">
        <v>33</v>
      </c>
      <c r="N401" s="310"/>
      <c r="O401" s="322"/>
      <c r="P401" s="313"/>
      <c r="Q401" s="313"/>
      <c r="R401" s="310"/>
      <c r="S401" s="347"/>
      <c r="T401" s="322"/>
      <c r="U401" s="313"/>
      <c r="V401" s="323"/>
      <c r="W401" s="323"/>
      <c r="X401" s="313"/>
      <c r="Y401" s="313"/>
      <c r="Z401" s="313"/>
      <c r="AA401" s="344"/>
      <c r="AB401" s="341"/>
      <c r="AC401" s="338"/>
      <c r="AD401" s="313"/>
      <c r="AE401" s="313"/>
    </row>
    <row r="402" spans="2:31" ht="15.75" thickBot="1">
      <c r="B402" s="15">
        <v>1</v>
      </c>
      <c r="C402" s="16">
        <v>2</v>
      </c>
      <c r="D402" s="15">
        <v>3</v>
      </c>
      <c r="E402" s="17">
        <v>4</v>
      </c>
      <c r="F402" s="16">
        <v>5</v>
      </c>
      <c r="G402" s="18">
        <v>7</v>
      </c>
      <c r="H402" s="17">
        <v>8</v>
      </c>
      <c r="I402" s="17">
        <v>9</v>
      </c>
      <c r="J402" s="17">
        <v>10</v>
      </c>
      <c r="K402" s="17">
        <v>11</v>
      </c>
      <c r="L402" s="17">
        <v>12</v>
      </c>
      <c r="M402" s="17">
        <v>13</v>
      </c>
      <c r="N402" s="17">
        <v>14</v>
      </c>
      <c r="O402" s="17">
        <v>15</v>
      </c>
      <c r="P402" s="17">
        <v>16</v>
      </c>
      <c r="Q402" s="17">
        <v>17</v>
      </c>
      <c r="R402" s="17">
        <v>18</v>
      </c>
      <c r="S402" s="17">
        <v>19</v>
      </c>
      <c r="T402" s="17">
        <v>20</v>
      </c>
      <c r="U402" s="17">
        <v>21</v>
      </c>
      <c r="V402" s="17">
        <v>22</v>
      </c>
      <c r="W402" s="17">
        <v>23</v>
      </c>
      <c r="X402" s="17">
        <v>24</v>
      </c>
      <c r="Y402" s="17">
        <v>25</v>
      </c>
      <c r="Z402" s="17">
        <v>26</v>
      </c>
      <c r="AA402" s="17">
        <v>27</v>
      </c>
      <c r="AB402" s="17">
        <v>28</v>
      </c>
      <c r="AC402" s="17">
        <v>29</v>
      </c>
      <c r="AD402" s="17">
        <v>30</v>
      </c>
      <c r="AE402" s="17">
        <v>31</v>
      </c>
    </row>
    <row r="403" spans="2:31" ht="72" customHeight="1" thickBot="1" thickTop="1">
      <c r="B403" s="25">
        <v>389</v>
      </c>
      <c r="C403" s="26">
        <f>'[1]obr.P.5 '!$C$403+'[2]obr.P.5 '!$C$403</f>
        <v>489</v>
      </c>
      <c r="D403" s="111">
        <f>B403+C403</f>
        <v>878</v>
      </c>
      <c r="E403" s="111">
        <f>H403+O403+P403+Q403+G403</f>
        <v>522</v>
      </c>
      <c r="F403" s="112">
        <f>D403-E403</f>
        <v>356</v>
      </c>
      <c r="G403" s="25">
        <f>'[1]obr.P.5 '!$G$403+'[2]obr.P.5 '!$G$403</f>
        <v>8</v>
      </c>
      <c r="H403" s="111">
        <f>I403+N403</f>
        <v>45</v>
      </c>
      <c r="I403" s="113">
        <f>J403+K403+L403+M403</f>
        <v>37</v>
      </c>
      <c r="J403" s="26">
        <f>'[1]obr.P.5 '!$J$403+'[2]obr.P.5 '!$J$403</f>
        <v>19</v>
      </c>
      <c r="K403" s="26">
        <f>'[1]obr.P.5 '!$K$403+'[2]obr.P.5 '!$K$403</f>
        <v>12</v>
      </c>
      <c r="L403" s="26">
        <f>'[1]obr.P.5 '!$L$403+'[2]obr.P.5 '!$L$403</f>
        <v>6</v>
      </c>
      <c r="M403" s="26">
        <f>'[1]obr.P.5 '!$M$403+'[2]obr.P.5 '!$M$403</f>
        <v>0</v>
      </c>
      <c r="N403" s="26">
        <f>'[1]obr.P.5 '!$N$403+'[2]obr.P.5 '!$N$403</f>
        <v>8</v>
      </c>
      <c r="O403" s="26">
        <f>'[1]obr.P.5 '!$O$403+'[2]obr.P.5 '!$O$403</f>
        <v>448</v>
      </c>
      <c r="P403" s="26">
        <f>'[1]obr.P.5 '!$P$403+'[2]obr.P.5 '!$P$403</f>
        <v>20</v>
      </c>
      <c r="Q403" s="26">
        <f>'[1]obr.P.5 '!$Q$403+'[2]obr.P.5 '!$Q$403</f>
        <v>1</v>
      </c>
      <c r="R403" s="111">
        <f>E403</f>
        <v>522</v>
      </c>
      <c r="S403" s="27">
        <f>'[1]obr.P.5 '!$S$403+'[2]obr.P.5 '!$S$403</f>
        <v>7</v>
      </c>
      <c r="T403" s="25">
        <v>107</v>
      </c>
      <c r="U403" s="26">
        <f>'[1]obr.P.5 '!$U$403+'[2]obr.P.5 '!$U$403</f>
        <v>220</v>
      </c>
      <c r="V403" s="111">
        <f>T403+U403</f>
        <v>327</v>
      </c>
      <c r="W403" s="26">
        <f>'[1]obr.P.5 '!$W$403+'[2]obr.P.5 '!$W$403</f>
        <v>228</v>
      </c>
      <c r="X403" s="111">
        <f>E403</f>
        <v>522</v>
      </c>
      <c r="Y403" s="111">
        <f>W403</f>
        <v>228</v>
      </c>
      <c r="Z403" s="111">
        <f>X403+Y403</f>
        <v>750</v>
      </c>
      <c r="AA403" s="114">
        <f>X403+(Y403/3)</f>
        <v>598</v>
      </c>
      <c r="AB403" s="115">
        <f>V403-W403</f>
        <v>99</v>
      </c>
      <c r="AC403" s="28"/>
      <c r="AD403" s="116">
        <f>AA403/3</f>
        <v>199.33333333333334</v>
      </c>
      <c r="AE403" s="117">
        <f>AD403/110</f>
        <v>1.8121212121212122</v>
      </c>
    </row>
    <row r="404" ht="15.75" thickTop="1"/>
    <row r="406" ht="15">
      <c r="D406" s="1" t="s">
        <v>171</v>
      </c>
    </row>
    <row r="407" spans="4:5" ht="15">
      <c r="D407" s="305" t="str">
        <f>'obr.P.2'!C45</f>
        <v>31.12.2016 године</v>
      </c>
      <c r="E407" s="305"/>
    </row>
    <row r="408" ht="15">
      <c r="Y408" s="1" t="s">
        <v>83</v>
      </c>
    </row>
    <row r="410" ht="15">
      <c r="Y410" s="1" t="s">
        <v>84</v>
      </c>
    </row>
  </sheetData>
  <sheetProtection sheet="1" objects="1" scenarios="1" formatCells="0" selectLockedCells="1"/>
  <mergeCells count="360">
    <mergeCell ref="R228:U228"/>
    <mergeCell ref="R268:U268"/>
    <mergeCell ref="T191:T195"/>
    <mergeCell ref="R192:R195"/>
    <mergeCell ref="U232:U236"/>
    <mergeCell ref="V232:V236"/>
    <mergeCell ref="W232:W236"/>
    <mergeCell ref="R146:U146"/>
    <mergeCell ref="R186:U186"/>
    <mergeCell ref="R187:U187"/>
    <mergeCell ref="R227:U227"/>
    <mergeCell ref="S191:S195"/>
    <mergeCell ref="I217:X219"/>
    <mergeCell ref="U191:U195"/>
    <mergeCell ref="V191:V195"/>
    <mergeCell ref="W191:W195"/>
    <mergeCell ref="X191:AA192"/>
    <mergeCell ref="H192:N193"/>
    <mergeCell ref="N153:N154"/>
    <mergeCell ref="O151:O154"/>
    <mergeCell ref="O192:O195"/>
    <mergeCell ref="P192:P195"/>
    <mergeCell ref="Q192:Q195"/>
    <mergeCell ref="X193:X195"/>
    <mergeCell ref="Y399:Y401"/>
    <mergeCell ref="G397:R397"/>
    <mergeCell ref="O398:O401"/>
    <mergeCell ref="G356:G359"/>
    <mergeCell ref="O356:O359"/>
    <mergeCell ref="I382:X384"/>
    <mergeCell ref="R392:U392"/>
    <mergeCell ref="R393:U393"/>
    <mergeCell ref="S397:S401"/>
    <mergeCell ref="G398:G401"/>
    <mergeCell ref="V397:V401"/>
    <mergeCell ref="U397:U401"/>
    <mergeCell ref="B396:S396"/>
    <mergeCell ref="T396:AB396"/>
    <mergeCell ref="H400:H401"/>
    <mergeCell ref="I400:M400"/>
    <mergeCell ref="T397:T401"/>
    <mergeCell ref="D365:E365"/>
    <mergeCell ref="AB397:AB401"/>
    <mergeCell ref="U355:U359"/>
    <mergeCell ref="V355:V359"/>
    <mergeCell ref="G355:R355"/>
    <mergeCell ref="T355:T359"/>
    <mergeCell ref="AE396:AE401"/>
    <mergeCell ref="Y357:Y359"/>
    <mergeCell ref="Z357:Z359"/>
    <mergeCell ref="AD394:AE394"/>
    <mergeCell ref="AC396:AC401"/>
    <mergeCell ref="AD396:AD401"/>
    <mergeCell ref="X397:AA398"/>
    <mergeCell ref="B397:B401"/>
    <mergeCell ref="C397:C401"/>
    <mergeCell ref="D397:D401"/>
    <mergeCell ref="E397:E401"/>
    <mergeCell ref="F397:F401"/>
    <mergeCell ref="H398:N399"/>
    <mergeCell ref="N400:N401"/>
    <mergeCell ref="AA399:AA401"/>
    <mergeCell ref="R398:R401"/>
    <mergeCell ref="Z399:Z401"/>
    <mergeCell ref="Q398:Q401"/>
    <mergeCell ref="X399:X401"/>
    <mergeCell ref="P398:P401"/>
    <mergeCell ref="W397:W401"/>
    <mergeCell ref="R356:R359"/>
    <mergeCell ref="H358:H359"/>
    <mergeCell ref="AC354:AC359"/>
    <mergeCell ref="AD354:AD359"/>
    <mergeCell ref="AE354:AE359"/>
    <mergeCell ref="B355:B359"/>
    <mergeCell ref="AA357:AA359"/>
    <mergeCell ref="F355:F359"/>
    <mergeCell ref="C355:C359"/>
    <mergeCell ref="AB355:AB359"/>
    <mergeCell ref="W355:W359"/>
    <mergeCell ref="X355:AA356"/>
    <mergeCell ref="I358:M358"/>
    <mergeCell ref="H356:N357"/>
    <mergeCell ref="N358:N359"/>
    <mergeCell ref="P356:P359"/>
    <mergeCell ref="Q356:Q359"/>
    <mergeCell ref="X357:X359"/>
    <mergeCell ref="S355:S359"/>
    <mergeCell ref="B354:S354"/>
    <mergeCell ref="T354:AB354"/>
    <mergeCell ref="AD311:AE311"/>
    <mergeCell ref="AE313:AE318"/>
    <mergeCell ref="AD313:AD318"/>
    <mergeCell ref="Y316:Y318"/>
    <mergeCell ref="AA316:AA318"/>
    <mergeCell ref="T313:AB313"/>
    <mergeCell ref="V314:V318"/>
    <mergeCell ref="AB314:AB318"/>
    <mergeCell ref="AD352:AE352"/>
    <mergeCell ref="R350:U350"/>
    <mergeCell ref="R351:U351"/>
    <mergeCell ref="AC313:AC318"/>
    <mergeCell ref="W314:W318"/>
    <mergeCell ref="G314:R314"/>
    <mergeCell ref="H317:H318"/>
    <mergeCell ref="T314:T318"/>
    <mergeCell ref="U314:U318"/>
    <mergeCell ref="I317:M317"/>
    <mergeCell ref="H315:N316"/>
    <mergeCell ref="I340:X342"/>
    <mergeCell ref="P315:P318"/>
    <mergeCell ref="Q315:Q318"/>
    <mergeCell ref="G315:G318"/>
    <mergeCell ref="X273:AA274"/>
    <mergeCell ref="U273:U277"/>
    <mergeCell ref="X316:X318"/>
    <mergeCell ref="S314:S318"/>
    <mergeCell ref="N317:N318"/>
    <mergeCell ref="X314:AA315"/>
    <mergeCell ref="Z316:Z318"/>
    <mergeCell ref="R315:R318"/>
    <mergeCell ref="O315:O318"/>
    <mergeCell ref="I299:X301"/>
    <mergeCell ref="I276:M276"/>
    <mergeCell ref="W273:W277"/>
    <mergeCell ref="T273:T277"/>
    <mergeCell ref="V273:V277"/>
    <mergeCell ref="AD272:AD277"/>
    <mergeCell ref="AB232:AB236"/>
    <mergeCell ref="O233:O236"/>
    <mergeCell ref="S232:S236"/>
    <mergeCell ref="AA275:AA277"/>
    <mergeCell ref="S273:S277"/>
    <mergeCell ref="N235:N236"/>
    <mergeCell ref="AE272:AE277"/>
    <mergeCell ref="I258:X260"/>
    <mergeCell ref="AD270:AE270"/>
    <mergeCell ref="AC272:AC277"/>
    <mergeCell ref="B272:S272"/>
    <mergeCell ref="AB273:AB277"/>
    <mergeCell ref="X275:X277"/>
    <mergeCell ref="Y275:Y277"/>
    <mergeCell ref="B273:B277"/>
    <mergeCell ref="N276:N277"/>
    <mergeCell ref="P233:P236"/>
    <mergeCell ref="Y234:Y236"/>
    <mergeCell ref="C273:C277"/>
    <mergeCell ref="D273:D277"/>
    <mergeCell ref="E273:E277"/>
    <mergeCell ref="H276:H277"/>
    <mergeCell ref="G273:R273"/>
    <mergeCell ref="AD229:AE229"/>
    <mergeCell ref="B231:S231"/>
    <mergeCell ref="T231:AB231"/>
    <mergeCell ref="AC231:AC236"/>
    <mergeCell ref="AD231:AD236"/>
    <mergeCell ref="AE231:AE236"/>
    <mergeCell ref="Q233:Q236"/>
    <mergeCell ref="AA234:AA236"/>
    <mergeCell ref="T232:T236"/>
    <mergeCell ref="H233:N234"/>
    <mergeCell ref="X234:X236"/>
    <mergeCell ref="X232:AA233"/>
    <mergeCell ref="Z234:Z236"/>
    <mergeCell ref="B232:B236"/>
    <mergeCell ref="C232:C236"/>
    <mergeCell ref="D232:D236"/>
    <mergeCell ref="H235:H236"/>
    <mergeCell ref="E232:E236"/>
    <mergeCell ref="F232:F236"/>
    <mergeCell ref="G232:R232"/>
    <mergeCell ref="R233:R236"/>
    <mergeCell ref="G233:G236"/>
    <mergeCell ref="I235:M235"/>
    <mergeCell ref="AD188:AE188"/>
    <mergeCell ref="B190:S190"/>
    <mergeCell ref="T190:AB190"/>
    <mergeCell ref="AC190:AC195"/>
    <mergeCell ref="AD190:AD195"/>
    <mergeCell ref="AE190:AE195"/>
    <mergeCell ref="F191:F195"/>
    <mergeCell ref="N194:N195"/>
    <mergeCell ref="B191:B195"/>
    <mergeCell ref="C191:C195"/>
    <mergeCell ref="D191:D195"/>
    <mergeCell ref="E191:E195"/>
    <mergeCell ref="G191:R191"/>
    <mergeCell ref="H194:H195"/>
    <mergeCell ref="I194:M194"/>
    <mergeCell ref="AB191:AB195"/>
    <mergeCell ref="G192:G195"/>
    <mergeCell ref="AE149:AE154"/>
    <mergeCell ref="I135:X137"/>
    <mergeCell ref="AD147:AE147"/>
    <mergeCell ref="AC149:AC154"/>
    <mergeCell ref="B149:S149"/>
    <mergeCell ref="AB150:AB154"/>
    <mergeCell ref="X152:X154"/>
    <mergeCell ref="Y152:Y154"/>
    <mergeCell ref="B150:B154"/>
    <mergeCell ref="D150:D154"/>
    <mergeCell ref="E150:E154"/>
    <mergeCell ref="T149:AB149"/>
    <mergeCell ref="Z152:Z154"/>
    <mergeCell ref="AA152:AA154"/>
    <mergeCell ref="X150:AA151"/>
    <mergeCell ref="U150:U154"/>
    <mergeCell ref="R151:R154"/>
    <mergeCell ref="G150:R150"/>
    <mergeCell ref="V150:V154"/>
    <mergeCell ref="F150:F154"/>
    <mergeCell ref="Q151:Q154"/>
    <mergeCell ref="G151:G154"/>
    <mergeCell ref="P151:P154"/>
    <mergeCell ref="H151:N152"/>
    <mergeCell ref="AA111:AA113"/>
    <mergeCell ref="G109:R109"/>
    <mergeCell ref="C109:C113"/>
    <mergeCell ref="D109:D113"/>
    <mergeCell ref="H112:H113"/>
    <mergeCell ref="E109:E113"/>
    <mergeCell ref="U109:U113"/>
    <mergeCell ref="V109:V113"/>
    <mergeCell ref="Y193:Y195"/>
    <mergeCell ref="Z193:Z195"/>
    <mergeCell ref="AA193:AA195"/>
    <mergeCell ref="I176:X178"/>
    <mergeCell ref="W150:W154"/>
    <mergeCell ref="S150:S154"/>
    <mergeCell ref="T150:T154"/>
    <mergeCell ref="AD149:AD154"/>
    <mergeCell ref="R145:U145"/>
    <mergeCell ref="P110:P113"/>
    <mergeCell ref="I94:X96"/>
    <mergeCell ref="S109:S113"/>
    <mergeCell ref="H110:N111"/>
    <mergeCell ref="N112:N113"/>
    <mergeCell ref="R110:R113"/>
    <mergeCell ref="R104:U104"/>
    <mergeCell ref="R105:U105"/>
    <mergeCell ref="AD106:AE106"/>
    <mergeCell ref="B108:S108"/>
    <mergeCell ref="T108:AB108"/>
    <mergeCell ref="AC108:AC113"/>
    <mergeCell ref="AD108:AD113"/>
    <mergeCell ref="AE108:AE113"/>
    <mergeCell ref="Q110:Q113"/>
    <mergeCell ref="X111:X113"/>
    <mergeCell ref="Y111:Y113"/>
    <mergeCell ref="B109:B113"/>
    <mergeCell ref="AB109:AB113"/>
    <mergeCell ref="O110:O113"/>
    <mergeCell ref="Z111:Z113"/>
    <mergeCell ref="T109:T113"/>
    <mergeCell ref="AD67:AD72"/>
    <mergeCell ref="AE67:AE72"/>
    <mergeCell ref="AB68:AB72"/>
    <mergeCell ref="R63:U63"/>
    <mergeCell ref="R64:U64"/>
    <mergeCell ref="W68:W72"/>
    <mergeCell ref="Y70:Y72"/>
    <mergeCell ref="X68:AA69"/>
    <mergeCell ref="T67:AB67"/>
    <mergeCell ref="T68:T72"/>
    <mergeCell ref="AA70:AA72"/>
    <mergeCell ref="AD65:AE65"/>
    <mergeCell ref="AC67:AC72"/>
    <mergeCell ref="U68:U72"/>
    <mergeCell ref="V68:V72"/>
    <mergeCell ref="Z70:Z72"/>
    <mergeCell ref="S68:S72"/>
    <mergeCell ref="X70:X72"/>
    <mergeCell ref="R69:R72"/>
    <mergeCell ref="G68:R68"/>
    <mergeCell ref="H71:H72"/>
    <mergeCell ref="H69:N70"/>
    <mergeCell ref="O69:O72"/>
    <mergeCell ref="Q69:Q72"/>
    <mergeCell ref="O19:O22"/>
    <mergeCell ref="P19:P22"/>
    <mergeCell ref="X20:X22"/>
    <mergeCell ref="Y20:Y22"/>
    <mergeCell ref="Z20:Z22"/>
    <mergeCell ref="T18:T22"/>
    <mergeCell ref="AA20:AA22"/>
    <mergeCell ref="S18:S22"/>
    <mergeCell ref="U18:U22"/>
    <mergeCell ref="V18:V22"/>
    <mergeCell ref="W18:W22"/>
    <mergeCell ref="I3:X5"/>
    <mergeCell ref="AD15:AE15"/>
    <mergeCell ref="B17:S17"/>
    <mergeCell ref="T17:AB17"/>
    <mergeCell ref="AC17:AC22"/>
    <mergeCell ref="AD17:AD22"/>
    <mergeCell ref="AE17:AE22"/>
    <mergeCell ref="B18:B22"/>
    <mergeCell ref="C18:C22"/>
    <mergeCell ref="R19:R22"/>
    <mergeCell ref="D18:D22"/>
    <mergeCell ref="E18:E22"/>
    <mergeCell ref="F18:F22"/>
    <mergeCell ref="G18:R18"/>
    <mergeCell ref="N21:N22"/>
    <mergeCell ref="H19:N20"/>
    <mergeCell ref="G19:G22"/>
    <mergeCell ref="Q19:Q22"/>
    <mergeCell ref="H21:H22"/>
    <mergeCell ref="R13:U13"/>
    <mergeCell ref="R14:U14"/>
    <mergeCell ref="X18:AA19"/>
    <mergeCell ref="I21:M21"/>
    <mergeCell ref="AB18:AB22"/>
    <mergeCell ref="D407:E407"/>
    <mergeCell ref="D241:E241"/>
    <mergeCell ref="D283:E283"/>
    <mergeCell ref="D324:E324"/>
    <mergeCell ref="D314:D318"/>
    <mergeCell ref="E314:E318"/>
    <mergeCell ref="E355:E359"/>
    <mergeCell ref="D355:D359"/>
    <mergeCell ref="B313:S313"/>
    <mergeCell ref="F314:F318"/>
    <mergeCell ref="R274:R277"/>
    <mergeCell ref="G274:G277"/>
    <mergeCell ref="O274:O277"/>
    <mergeCell ref="Q274:Q277"/>
    <mergeCell ref="R310:U310"/>
    <mergeCell ref="R269:U269"/>
    <mergeCell ref="F273:F277"/>
    <mergeCell ref="B314:B318"/>
    <mergeCell ref="C314:C318"/>
    <mergeCell ref="T272:AB272"/>
    <mergeCell ref="Z275:Z277"/>
    <mergeCell ref="P274:P277"/>
    <mergeCell ref="H274:N275"/>
    <mergeCell ref="R309:U309"/>
    <mergeCell ref="C200:D200"/>
    <mergeCell ref="D28:E28"/>
    <mergeCell ref="D78:E78"/>
    <mergeCell ref="D119:E119"/>
    <mergeCell ref="D160:E160"/>
    <mergeCell ref="I53:X55"/>
    <mergeCell ref="B67:S67"/>
    <mergeCell ref="N71:N72"/>
    <mergeCell ref="P69:P72"/>
    <mergeCell ref="B68:B72"/>
    <mergeCell ref="C68:C72"/>
    <mergeCell ref="D68:D72"/>
    <mergeCell ref="E68:E72"/>
    <mergeCell ref="F68:F72"/>
    <mergeCell ref="G69:G72"/>
    <mergeCell ref="I71:M71"/>
    <mergeCell ref="F109:F113"/>
    <mergeCell ref="G110:G113"/>
    <mergeCell ref="I112:M112"/>
    <mergeCell ref="H153:H154"/>
    <mergeCell ref="I153:M153"/>
    <mergeCell ref="C150:C154"/>
    <mergeCell ref="W109:W113"/>
    <mergeCell ref="X109:AA110"/>
  </mergeCells>
  <printOptions horizontalCentered="1" verticalCentered="1"/>
  <pageMargins left="0.11811023622047245" right="0.15748031496062992" top="0.35433070866141736" bottom="0.35433070866141736" header="0.31496062992125984" footer="0.31496062992125984"/>
  <pageSetup horizontalDpi="600" verticalDpi="600" orientation="landscape" paperSize="9" scale="55" r:id="rId2"/>
  <rowBreaks count="10" manualBreakCount="10">
    <brk id="39" max="255" man="1"/>
    <brk id="48" max="255" man="1"/>
    <brk id="89" max="255" man="1"/>
    <brk id="130" max="255" man="1"/>
    <brk id="171" max="255" man="1"/>
    <brk id="212" max="255" man="1"/>
    <brk id="253" max="255" man="1"/>
    <brk id="294" max="255" man="1"/>
    <brk id="335" max="255" man="1"/>
    <brk id="3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3:T35"/>
  <sheetViews>
    <sheetView zoomScale="90" zoomScaleNormal="90" zoomScaleSheetLayoutView="50" zoomScalePageLayoutView="50" workbookViewId="0" topLeftCell="A1">
      <selection activeCell="K24" sqref="K24"/>
    </sheetView>
  </sheetViews>
  <sheetFormatPr defaultColWidth="9.140625" defaultRowHeight="15"/>
  <cols>
    <col min="1" max="1" width="3.8515625" style="65" customWidth="1"/>
    <col min="2" max="2" width="9.140625" style="65" customWidth="1"/>
    <col min="3" max="3" width="31.421875" style="65" customWidth="1"/>
    <col min="4" max="10" width="7.7109375" style="65" customWidth="1"/>
    <col min="11" max="11" width="9.00390625" style="65" customWidth="1"/>
    <col min="12" max="12" width="7.7109375" style="65" customWidth="1"/>
    <col min="13" max="13" width="10.140625" style="65" customWidth="1"/>
    <col min="14" max="14" width="7.7109375" style="65" customWidth="1"/>
    <col min="15" max="15" width="9.57421875" style="65" customWidth="1"/>
    <col min="16" max="16" width="7.7109375" style="65" customWidth="1"/>
    <col min="17" max="17" width="9.421875" style="65" customWidth="1"/>
    <col min="18" max="18" width="7.7109375" style="65" customWidth="1"/>
    <col min="19" max="16384" width="9.140625" style="65" customWidth="1"/>
  </cols>
  <sheetData>
    <row r="3" spans="4:15" ht="15">
      <c r="D3" s="29"/>
      <c r="E3" s="225" t="s">
        <v>123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5:15" ht="15"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7" ht="15.75">
      <c r="C7" s="65" t="s">
        <v>118</v>
      </c>
    </row>
    <row r="9" spans="10:14" ht="18">
      <c r="J9" s="68" t="s">
        <v>188</v>
      </c>
      <c r="K9" s="358" t="str">
        <f>'obr.P.2'!M31</f>
        <v>01.01.2016 године</v>
      </c>
      <c r="L9" s="359"/>
      <c r="M9" s="359"/>
      <c r="N9" s="359"/>
    </row>
    <row r="10" spans="5:16" ht="18">
      <c r="E10" s="357" t="s">
        <v>120</v>
      </c>
      <c r="F10" s="357"/>
      <c r="G10" s="357"/>
      <c r="H10" s="357"/>
      <c r="I10" s="357"/>
      <c r="J10" s="71" t="s">
        <v>189</v>
      </c>
      <c r="K10" s="358" t="str">
        <f>'obr.P.2'!M32</f>
        <v>31.12.2016 године</v>
      </c>
      <c r="L10" s="359"/>
      <c r="M10" s="359"/>
      <c r="N10" s="359"/>
      <c r="O10" s="118"/>
      <c r="P10" s="118"/>
    </row>
    <row r="11" spans="18:19" ht="15">
      <c r="R11" s="253" t="s">
        <v>119</v>
      </c>
      <c r="S11" s="253"/>
    </row>
    <row r="12" ht="15.75" thickBot="1"/>
    <row r="13" spans="2:20" ht="25.5" customHeight="1" thickBot="1" thickTop="1">
      <c r="B13" s="348" t="s">
        <v>53</v>
      </c>
      <c r="C13" s="351" t="s">
        <v>54</v>
      </c>
      <c r="D13" s="354" t="s">
        <v>44</v>
      </c>
      <c r="E13" s="354" t="s">
        <v>55</v>
      </c>
      <c r="F13" s="354" t="s">
        <v>41</v>
      </c>
      <c r="G13" s="354" t="s">
        <v>56</v>
      </c>
      <c r="H13" s="361" t="s">
        <v>152</v>
      </c>
      <c r="I13" s="368" t="s">
        <v>57</v>
      </c>
      <c r="J13" s="369"/>
      <c r="K13" s="369"/>
      <c r="L13" s="369"/>
      <c r="M13" s="369"/>
      <c r="N13" s="369"/>
      <c r="O13" s="369"/>
      <c r="P13" s="369"/>
      <c r="Q13" s="369"/>
      <c r="R13" s="369"/>
      <c r="S13" s="370"/>
      <c r="T13" s="119"/>
    </row>
    <row r="14" spans="2:20" ht="25.5" customHeight="1" thickBot="1">
      <c r="B14" s="349"/>
      <c r="C14" s="352"/>
      <c r="D14" s="355"/>
      <c r="E14" s="355"/>
      <c r="F14" s="355"/>
      <c r="G14" s="355"/>
      <c r="H14" s="362"/>
      <c r="I14" s="371" t="s">
        <v>58</v>
      </c>
      <c r="J14" s="382" t="s">
        <v>59</v>
      </c>
      <c r="K14" s="383"/>
      <c r="L14" s="386" t="s">
        <v>60</v>
      </c>
      <c r="M14" s="383"/>
      <c r="N14" s="364" t="s">
        <v>61</v>
      </c>
      <c r="O14" s="365"/>
      <c r="P14" s="365"/>
      <c r="Q14" s="366"/>
      <c r="R14" s="373" t="s">
        <v>62</v>
      </c>
      <c r="S14" s="374"/>
      <c r="T14" s="119"/>
    </row>
    <row r="15" spans="2:20" ht="25.5" customHeight="1" thickBot="1">
      <c r="B15" s="349"/>
      <c r="C15" s="352"/>
      <c r="D15" s="355"/>
      <c r="E15" s="355"/>
      <c r="F15" s="355"/>
      <c r="G15" s="355"/>
      <c r="H15" s="362"/>
      <c r="I15" s="349"/>
      <c r="J15" s="384"/>
      <c r="K15" s="385"/>
      <c r="L15" s="387"/>
      <c r="M15" s="385"/>
      <c r="N15" s="364" t="s">
        <v>63</v>
      </c>
      <c r="O15" s="377"/>
      <c r="P15" s="364" t="s">
        <v>64</v>
      </c>
      <c r="Q15" s="377"/>
      <c r="R15" s="375"/>
      <c r="S15" s="376"/>
      <c r="T15" s="119"/>
    </row>
    <row r="16" spans="2:20" ht="15" customHeight="1">
      <c r="B16" s="349"/>
      <c r="C16" s="352"/>
      <c r="D16" s="355"/>
      <c r="E16" s="355"/>
      <c r="F16" s="355"/>
      <c r="G16" s="355"/>
      <c r="H16" s="362"/>
      <c r="I16" s="349"/>
      <c r="J16" s="367" t="s">
        <v>65</v>
      </c>
      <c r="K16" s="367" t="s">
        <v>138</v>
      </c>
      <c r="L16" s="367" t="s">
        <v>65</v>
      </c>
      <c r="M16" s="367" t="s">
        <v>138</v>
      </c>
      <c r="N16" s="367" t="s">
        <v>65</v>
      </c>
      <c r="O16" s="367" t="s">
        <v>138</v>
      </c>
      <c r="P16" s="367" t="s">
        <v>65</v>
      </c>
      <c r="Q16" s="367" t="s">
        <v>138</v>
      </c>
      <c r="R16" s="378" t="s">
        <v>65</v>
      </c>
      <c r="S16" s="379" t="s">
        <v>138</v>
      </c>
      <c r="T16" s="119"/>
    </row>
    <row r="17" spans="2:20" ht="15" customHeight="1">
      <c r="B17" s="349"/>
      <c r="C17" s="352"/>
      <c r="D17" s="355"/>
      <c r="E17" s="355"/>
      <c r="F17" s="355"/>
      <c r="G17" s="355"/>
      <c r="H17" s="362"/>
      <c r="I17" s="349"/>
      <c r="J17" s="355"/>
      <c r="K17" s="355"/>
      <c r="L17" s="355"/>
      <c r="M17" s="355"/>
      <c r="N17" s="355"/>
      <c r="O17" s="355"/>
      <c r="P17" s="355"/>
      <c r="Q17" s="355"/>
      <c r="R17" s="355"/>
      <c r="S17" s="380"/>
      <c r="T17" s="119"/>
    </row>
    <row r="18" spans="2:20" ht="64.5" customHeight="1" thickBot="1">
      <c r="B18" s="350"/>
      <c r="C18" s="353"/>
      <c r="D18" s="356"/>
      <c r="E18" s="360"/>
      <c r="F18" s="356"/>
      <c r="G18" s="356"/>
      <c r="H18" s="363"/>
      <c r="I18" s="372"/>
      <c r="J18" s="356"/>
      <c r="K18" s="360"/>
      <c r="L18" s="356"/>
      <c r="M18" s="360"/>
      <c r="N18" s="356"/>
      <c r="O18" s="360"/>
      <c r="P18" s="356"/>
      <c r="Q18" s="360"/>
      <c r="R18" s="356"/>
      <c r="S18" s="381"/>
      <c r="T18" s="119"/>
    </row>
    <row r="19" spans="2:20" ht="15.75" customHeight="1" thickBot="1">
      <c r="B19" s="120">
        <v>1</v>
      </c>
      <c r="C19" s="121">
        <v>2</v>
      </c>
      <c r="D19" s="122">
        <v>3</v>
      </c>
      <c r="E19" s="123">
        <v>4</v>
      </c>
      <c r="F19" s="120">
        <v>5</v>
      </c>
      <c r="G19" s="121">
        <v>6</v>
      </c>
      <c r="H19" s="123">
        <v>7</v>
      </c>
      <c r="I19" s="147">
        <v>8</v>
      </c>
      <c r="J19" s="121">
        <v>9</v>
      </c>
      <c r="K19" s="121">
        <v>10</v>
      </c>
      <c r="L19" s="121">
        <v>11</v>
      </c>
      <c r="M19" s="121">
        <v>12</v>
      </c>
      <c r="N19" s="121">
        <v>13</v>
      </c>
      <c r="O19" s="121">
        <v>14</v>
      </c>
      <c r="P19" s="121">
        <v>15</v>
      </c>
      <c r="Q19" s="121">
        <v>16</v>
      </c>
      <c r="R19" s="121">
        <v>17</v>
      </c>
      <c r="S19" s="121">
        <v>18</v>
      </c>
      <c r="T19" s="119"/>
    </row>
    <row r="20" spans="2:19" ht="24.75" customHeight="1" thickBot="1" thickTop="1">
      <c r="B20" s="124">
        <v>1</v>
      </c>
      <c r="C20" s="125" t="s">
        <v>140</v>
      </c>
      <c r="D20" s="142">
        <v>2</v>
      </c>
      <c r="E20" s="219">
        <f>'[1]obr.P.6'!$E$20+'[2]obr.P.6'!$E$20</f>
        <v>27</v>
      </c>
      <c r="F20" s="126">
        <f aca="true" t="shared" si="0" ref="F20:F28">D20+E20</f>
        <v>29</v>
      </c>
      <c r="G20" s="127">
        <f aca="true" t="shared" si="1" ref="G20:G28">J20+L20+N20+P20+R20</f>
        <v>21</v>
      </c>
      <c r="H20" s="128">
        <f aca="true" t="shared" si="2" ref="H20:H28">F20-G20</f>
        <v>8</v>
      </c>
      <c r="I20" s="146">
        <f aca="true" t="shared" si="3" ref="I20:I28">J20+L20+N20+P20+R20</f>
        <v>21</v>
      </c>
      <c r="J20" s="222">
        <f>'[1]obr.P.6'!$J$20+'[2]obr.P.6'!$J$20</f>
        <v>19</v>
      </c>
      <c r="K20" s="129">
        <f aca="true" t="shared" si="4" ref="K20:K28">J20/G20</f>
        <v>0.9047619047619048</v>
      </c>
      <c r="L20" s="219">
        <f>'[1]obr.P.6'!$L$20+'[2]obr.P.6'!$L$20</f>
        <v>2</v>
      </c>
      <c r="M20" s="130">
        <f aca="true" t="shared" si="5" ref="M20:M28">L20/G20</f>
        <v>0.09523809523809523</v>
      </c>
      <c r="N20" s="219">
        <f>'[1]obr.P.6'!$N$20+'[2]obr.P.6'!$N$20</f>
        <v>0</v>
      </c>
      <c r="O20" s="129">
        <f aca="true" t="shared" si="6" ref="O20:O28">N20/G20</f>
        <v>0</v>
      </c>
      <c r="P20" s="219">
        <f>'[1]obr.P.6'!$P$20+'[2]obr.P.6'!$P$20</f>
        <v>0</v>
      </c>
      <c r="Q20" s="129">
        <f aca="true" t="shared" si="7" ref="Q20:Q28">P20/G20</f>
        <v>0</v>
      </c>
      <c r="R20" s="219">
        <f>'[1]obr.P.6'!$R$20+'[2]obr.P.6'!$R$20</f>
        <v>0</v>
      </c>
      <c r="S20" s="131">
        <f aca="true" t="shared" si="8" ref="S20:S28">R20/G20</f>
        <v>0</v>
      </c>
    </row>
    <row r="21" spans="2:19" ht="24.75" customHeight="1" thickBot="1" thickTop="1">
      <c r="B21" s="124">
        <v>2</v>
      </c>
      <c r="C21" s="125" t="s">
        <v>168</v>
      </c>
      <c r="D21" s="142">
        <v>2</v>
      </c>
      <c r="E21" s="219">
        <f>'[1]obr.P.6'!$E$21+'[2]obr.P.6'!$E$21</f>
        <v>45</v>
      </c>
      <c r="F21" s="126">
        <f t="shared" si="0"/>
        <v>47</v>
      </c>
      <c r="G21" s="127">
        <f t="shared" si="1"/>
        <v>44</v>
      </c>
      <c r="H21" s="128">
        <f t="shared" si="2"/>
        <v>3</v>
      </c>
      <c r="I21" s="146">
        <f t="shared" si="3"/>
        <v>44</v>
      </c>
      <c r="J21" s="222">
        <f>'[1]obr.P.6'!$J$21+'[2]obr.P.6'!$J$21</f>
        <v>22</v>
      </c>
      <c r="K21" s="129">
        <f t="shared" si="4"/>
        <v>0.5</v>
      </c>
      <c r="L21" s="219">
        <f>'[1]obr.P.6'!$L$21+'[2]obr.P.6'!$L$21</f>
        <v>12</v>
      </c>
      <c r="M21" s="130">
        <f t="shared" si="5"/>
        <v>0.2727272727272727</v>
      </c>
      <c r="N21" s="219">
        <f>'[1]obr.P.6'!$N$21+'[2]obr.P.6'!$N$21</f>
        <v>2</v>
      </c>
      <c r="O21" s="129">
        <f t="shared" si="6"/>
        <v>0.045454545454545456</v>
      </c>
      <c r="P21" s="219">
        <f>'[1]obr.P.6'!$P$21+'[2]obr.P.6'!$P$21</f>
        <v>3</v>
      </c>
      <c r="Q21" s="129">
        <f t="shared" si="7"/>
        <v>0.06818181818181818</v>
      </c>
      <c r="R21" s="219">
        <f>'[1]obr.P.6'!$R$21+'[2]obr.P.6'!$R$21</f>
        <v>5</v>
      </c>
      <c r="S21" s="131">
        <f t="shared" si="8"/>
        <v>0.11363636363636363</v>
      </c>
    </row>
    <row r="22" spans="2:19" ht="24.75" customHeight="1" thickBot="1" thickTop="1">
      <c r="B22" s="124">
        <v>3</v>
      </c>
      <c r="C22" s="125" t="s">
        <v>139</v>
      </c>
      <c r="D22" s="142">
        <v>1</v>
      </c>
      <c r="E22" s="219">
        <f>'[1]obr.P.6'!$E$22+'[2]obr.P.6'!$E$22</f>
        <v>27</v>
      </c>
      <c r="F22" s="126">
        <f t="shared" si="0"/>
        <v>28</v>
      </c>
      <c r="G22" s="127">
        <f t="shared" si="1"/>
        <v>24</v>
      </c>
      <c r="H22" s="128">
        <f t="shared" si="2"/>
        <v>4</v>
      </c>
      <c r="I22" s="146">
        <f t="shared" si="3"/>
        <v>24</v>
      </c>
      <c r="J22" s="222">
        <f>'[1]obr.P.6'!$J$22+'[2]obr.P.6'!$J$22</f>
        <v>10</v>
      </c>
      <c r="K22" s="129">
        <f t="shared" si="4"/>
        <v>0.4166666666666667</v>
      </c>
      <c r="L22" s="219">
        <f>'[1]obr.P.6'!$L$22+'[2]obr.P.6'!$L$22</f>
        <v>3</v>
      </c>
      <c r="M22" s="130">
        <f t="shared" si="5"/>
        <v>0.125</v>
      </c>
      <c r="N22" s="219">
        <f>'[1]obr.P.6'!$N$22+'[2]obr.P.6'!$N$22</f>
        <v>4</v>
      </c>
      <c r="O22" s="129">
        <f t="shared" si="6"/>
        <v>0.16666666666666666</v>
      </c>
      <c r="P22" s="219">
        <f>'[1]obr.P.6'!$P$22+'[2]obr.P.6'!$P$22</f>
        <v>1</v>
      </c>
      <c r="Q22" s="129">
        <f t="shared" si="7"/>
        <v>0.041666666666666664</v>
      </c>
      <c r="R22" s="219">
        <f>'[1]obr.P.6'!$R$22+'[2]obr.P.6'!$R$22</f>
        <v>6</v>
      </c>
      <c r="S22" s="131">
        <f t="shared" si="8"/>
        <v>0.25</v>
      </c>
    </row>
    <row r="23" spans="2:19" ht="24.75" customHeight="1" thickBot="1" thickTop="1">
      <c r="B23" s="124">
        <v>4</v>
      </c>
      <c r="C23" s="125" t="s">
        <v>169</v>
      </c>
      <c r="D23" s="142">
        <v>2</v>
      </c>
      <c r="E23" s="219">
        <f>'[1]obr.P.6'!$E$23+'[2]obr.P.6'!$E$23</f>
        <v>58</v>
      </c>
      <c r="F23" s="126">
        <f t="shared" si="0"/>
        <v>60</v>
      </c>
      <c r="G23" s="127">
        <f t="shared" si="1"/>
        <v>49</v>
      </c>
      <c r="H23" s="128">
        <f t="shared" si="2"/>
        <v>11</v>
      </c>
      <c r="I23" s="146">
        <f t="shared" si="3"/>
        <v>49</v>
      </c>
      <c r="J23" s="222">
        <f>'[1]obr.P.6'!$J$23+'[2]obr.P.6'!$J$23</f>
        <v>31</v>
      </c>
      <c r="K23" s="129">
        <f t="shared" si="4"/>
        <v>0.6326530612244898</v>
      </c>
      <c r="L23" s="219">
        <f>'[1]obr.P.6'!$L$23+'[2]obr.P.6'!$L$23</f>
        <v>14</v>
      </c>
      <c r="M23" s="130">
        <f t="shared" si="5"/>
        <v>0.2857142857142857</v>
      </c>
      <c r="N23" s="219">
        <f>'[1]obr.P.6'!$N$23+'[2]obr.P.6'!$N$23</f>
        <v>1</v>
      </c>
      <c r="O23" s="129">
        <f t="shared" si="6"/>
        <v>0.02040816326530612</v>
      </c>
      <c r="P23" s="219">
        <f>'[1]obr.P.6'!$P$23+'[2]obr.P.6'!$P$23</f>
        <v>2</v>
      </c>
      <c r="Q23" s="129">
        <f t="shared" si="7"/>
        <v>0.04081632653061224</v>
      </c>
      <c r="R23" s="219">
        <f>'[1]obr.P.6'!$R$23+'[2]obr.P.6'!$R$23</f>
        <v>1</v>
      </c>
      <c r="S23" s="131">
        <f t="shared" si="8"/>
        <v>0.02040816326530612</v>
      </c>
    </row>
    <row r="24" spans="2:19" ht="24.75" customHeight="1" thickBot="1" thickTop="1">
      <c r="B24" s="124">
        <v>5</v>
      </c>
      <c r="C24" s="125" t="s">
        <v>93</v>
      </c>
      <c r="D24" s="193">
        <v>10</v>
      </c>
      <c r="E24" s="220">
        <f>'[1]obr.P.6'!$E$24+'[2]obr.P.6'!$E$24</f>
        <v>52</v>
      </c>
      <c r="F24" s="126">
        <f t="shared" si="0"/>
        <v>62</v>
      </c>
      <c r="G24" s="127">
        <f t="shared" si="1"/>
        <v>54</v>
      </c>
      <c r="H24" s="128">
        <f t="shared" si="2"/>
        <v>8</v>
      </c>
      <c r="I24" s="146">
        <f t="shared" si="3"/>
        <v>54</v>
      </c>
      <c r="J24" s="223">
        <f>'[1]obr.P.6'!$J$24+'[2]obr.P.6'!$J$24</f>
        <v>34</v>
      </c>
      <c r="K24" s="129">
        <f t="shared" si="4"/>
        <v>0.6296296296296297</v>
      </c>
      <c r="L24" s="219">
        <f>'[1]obr.P.6'!$L$24+'[2]obr.P.6'!$L$24</f>
        <v>14</v>
      </c>
      <c r="M24" s="130">
        <f t="shared" si="5"/>
        <v>0.25925925925925924</v>
      </c>
      <c r="N24" s="219">
        <f>'[1]obr.P.6'!$N$24+'[2]obr.P.6'!$N$24</f>
        <v>5</v>
      </c>
      <c r="O24" s="129">
        <f t="shared" si="6"/>
        <v>0.09259259259259259</v>
      </c>
      <c r="P24" s="219">
        <f>'[1]obr.P.6'!$P$24+'[2]obr.P.6'!$P$24</f>
        <v>1</v>
      </c>
      <c r="Q24" s="129">
        <f t="shared" si="7"/>
        <v>0.018518518518518517</v>
      </c>
      <c r="R24" s="219">
        <f>'[1]obr.P.6'!$R$24+'[2]obr.P.6'!$R$24</f>
        <v>0</v>
      </c>
      <c r="S24" s="131">
        <f t="shared" si="8"/>
        <v>0</v>
      </c>
    </row>
    <row r="25" spans="2:19" ht="24.75" customHeight="1" thickBot="1" thickTop="1">
      <c r="B25" s="124">
        <v>6</v>
      </c>
      <c r="C25" s="125" t="s">
        <v>121</v>
      </c>
      <c r="D25" s="142">
        <v>5</v>
      </c>
      <c r="E25" s="219">
        <f>'[1]obr.P.6'!$E$25+'[2]obr.P.6'!$E$25</f>
        <v>38</v>
      </c>
      <c r="F25" s="126">
        <f t="shared" si="0"/>
        <v>43</v>
      </c>
      <c r="G25" s="127">
        <f t="shared" si="1"/>
        <v>31</v>
      </c>
      <c r="H25" s="128">
        <f t="shared" si="2"/>
        <v>12</v>
      </c>
      <c r="I25" s="146">
        <f t="shared" si="3"/>
        <v>31</v>
      </c>
      <c r="J25" s="222">
        <f>'[1]obr.P.6'!$J$25+'[2]obr.P.6'!$J$25</f>
        <v>9</v>
      </c>
      <c r="K25" s="129">
        <f t="shared" si="4"/>
        <v>0.2903225806451613</v>
      </c>
      <c r="L25" s="219">
        <f>'[1]obr.P.6'!$L$25+'[2]obr.P.6'!$L$25</f>
        <v>9</v>
      </c>
      <c r="M25" s="130">
        <f t="shared" si="5"/>
        <v>0.2903225806451613</v>
      </c>
      <c r="N25" s="219">
        <f>'[1]obr.P.6'!$N$25+'[2]obr.P.6'!$N$25</f>
        <v>1</v>
      </c>
      <c r="O25" s="129">
        <f t="shared" si="6"/>
        <v>0.03225806451612903</v>
      </c>
      <c r="P25" s="219">
        <f>'[1]obr.P.6'!$P$25+'[2]obr.P.6'!$P$25</f>
        <v>4</v>
      </c>
      <c r="Q25" s="129">
        <f t="shared" si="7"/>
        <v>0.12903225806451613</v>
      </c>
      <c r="R25" s="219">
        <f>'[1]obr.P.6'!$R$25+'[2]obr.P.6'!$R$25</f>
        <v>8</v>
      </c>
      <c r="S25" s="131">
        <f t="shared" si="8"/>
        <v>0.25806451612903225</v>
      </c>
    </row>
    <row r="26" spans="2:19" ht="24.75" customHeight="1" thickBot="1" thickTop="1">
      <c r="B26" s="124">
        <v>7</v>
      </c>
      <c r="C26" s="125" t="s">
        <v>92</v>
      </c>
      <c r="D26" s="142">
        <v>5</v>
      </c>
      <c r="E26" s="219">
        <f>'[1]obr.P.6'!$E$26+'[2]obr.P.6'!$E$26</f>
        <v>28</v>
      </c>
      <c r="F26" s="126">
        <f t="shared" si="0"/>
        <v>33</v>
      </c>
      <c r="G26" s="127">
        <f t="shared" si="1"/>
        <v>33</v>
      </c>
      <c r="H26" s="128">
        <f t="shared" si="2"/>
        <v>0</v>
      </c>
      <c r="I26" s="146">
        <f t="shared" si="3"/>
        <v>33</v>
      </c>
      <c r="J26" s="222">
        <f>'[1]obr.P.6'!$J$26+'[2]obr.P.6'!$J$26</f>
        <v>14</v>
      </c>
      <c r="K26" s="129">
        <f t="shared" si="4"/>
        <v>0.42424242424242425</v>
      </c>
      <c r="L26" s="219">
        <f>'[1]obr.P.6'!$L$26+'[2]obr.P.6'!$L$26</f>
        <v>11</v>
      </c>
      <c r="M26" s="130">
        <f t="shared" si="5"/>
        <v>0.3333333333333333</v>
      </c>
      <c r="N26" s="219">
        <f>'[1]obr.P.6'!$N$26+'[2]obr.P.6'!$N$26</f>
        <v>2</v>
      </c>
      <c r="O26" s="129">
        <f t="shared" si="6"/>
        <v>0.06060606060606061</v>
      </c>
      <c r="P26" s="219">
        <f>'[1]obr.P.6'!$P$26+'[2]obr.P.6'!$P$26</f>
        <v>2</v>
      </c>
      <c r="Q26" s="129">
        <f t="shared" si="7"/>
        <v>0.06060606060606061</v>
      </c>
      <c r="R26" s="219">
        <f>'[1]obr.P.6'!$R$26+'[2]obr.P.6'!$R$26</f>
        <v>4</v>
      </c>
      <c r="S26" s="131">
        <f t="shared" si="8"/>
        <v>0.12121212121212122</v>
      </c>
    </row>
    <row r="27" spans="2:19" ht="24.75" customHeight="1" thickBot="1" thickTop="1">
      <c r="B27" s="124">
        <v>8</v>
      </c>
      <c r="C27" s="125" t="s">
        <v>91</v>
      </c>
      <c r="D27" s="142">
        <v>8</v>
      </c>
      <c r="E27" s="219">
        <f>'[1]obr.P.6'!$E$27+'[2]obr.P.6'!$E$27</f>
        <v>38</v>
      </c>
      <c r="F27" s="126">
        <f t="shared" si="0"/>
        <v>46</v>
      </c>
      <c r="G27" s="127">
        <f t="shared" si="1"/>
        <v>42</v>
      </c>
      <c r="H27" s="128">
        <f t="shared" si="2"/>
        <v>4</v>
      </c>
      <c r="I27" s="146">
        <f t="shared" si="3"/>
        <v>42</v>
      </c>
      <c r="J27" s="222">
        <f>'[1]obr.P.6'!$J$27+'[2]obr.P.6'!$J$27</f>
        <v>29</v>
      </c>
      <c r="K27" s="129">
        <f t="shared" si="4"/>
        <v>0.6904761904761905</v>
      </c>
      <c r="L27" s="219">
        <f>'[1]obr.P.6'!$L$27+'[2]obr.P.6'!$L$27</f>
        <v>11</v>
      </c>
      <c r="M27" s="130">
        <f t="shared" si="5"/>
        <v>0.2619047619047619</v>
      </c>
      <c r="N27" s="219">
        <f>'[1]obr.P.6'!$N$27+'[2]obr.P.6'!$N$27</f>
        <v>1</v>
      </c>
      <c r="O27" s="129">
        <f t="shared" si="6"/>
        <v>0.023809523809523808</v>
      </c>
      <c r="P27" s="219">
        <f>'[1]obr.P.6'!$P$27+'[2]obr.P.6'!$P$27</f>
        <v>1</v>
      </c>
      <c r="Q27" s="129">
        <f t="shared" si="7"/>
        <v>0.023809523809523808</v>
      </c>
      <c r="R27" s="219">
        <f>'[1]obr.P.6'!$R$27+'[2]obr.P.6'!$R$27</f>
        <v>0</v>
      </c>
      <c r="S27" s="131">
        <f t="shared" si="8"/>
        <v>0</v>
      </c>
    </row>
    <row r="28" spans="2:19" ht="24.75" customHeight="1" thickBot="1" thickTop="1">
      <c r="B28" s="132">
        <v>9</v>
      </c>
      <c r="C28" s="133" t="s">
        <v>122</v>
      </c>
      <c r="D28" s="144">
        <v>6</v>
      </c>
      <c r="E28" s="221">
        <f>'[1]obr.P.6'!$E$28+'[2]obr.P.6'!$E$28</f>
        <v>48</v>
      </c>
      <c r="F28" s="134">
        <f t="shared" si="0"/>
        <v>54</v>
      </c>
      <c r="G28" s="135">
        <f t="shared" si="1"/>
        <v>45</v>
      </c>
      <c r="H28" s="136">
        <f t="shared" si="2"/>
        <v>9</v>
      </c>
      <c r="I28" s="146">
        <f t="shared" si="3"/>
        <v>45</v>
      </c>
      <c r="J28" s="224">
        <f>'[1]obr.P.6'!$J$28+'[2]obr.P.6'!$J$28</f>
        <v>28</v>
      </c>
      <c r="K28" s="137">
        <f t="shared" si="4"/>
        <v>0.6222222222222222</v>
      </c>
      <c r="L28" s="221">
        <f>'[1]obr.P.6'!$L$28+'[2]obr.P.6'!$L$28</f>
        <v>8</v>
      </c>
      <c r="M28" s="138">
        <f t="shared" si="5"/>
        <v>0.17777777777777778</v>
      </c>
      <c r="N28" s="221">
        <f>'[1]obr.P.6'!$N$28+'[2]obr.P.6'!$N$28</f>
        <v>0</v>
      </c>
      <c r="O28" s="137">
        <f t="shared" si="6"/>
        <v>0</v>
      </c>
      <c r="P28" s="221">
        <f>'[1]obr.P.6'!$P$28+'[2]obr.P.6'!$P$28</f>
        <v>7</v>
      </c>
      <c r="Q28" s="137">
        <f t="shared" si="7"/>
        <v>0.15555555555555556</v>
      </c>
      <c r="R28" s="221">
        <f>'[1]obr.P.6'!$R$28+'[2]obr.P.6'!$R$28</f>
        <v>2</v>
      </c>
      <c r="S28" s="139">
        <f t="shared" si="8"/>
        <v>0.044444444444444446</v>
      </c>
    </row>
    <row r="29" ht="15.75" thickTop="1"/>
    <row r="30" spans="3:4" ht="18">
      <c r="C30" s="140"/>
      <c r="D30" s="141"/>
    </row>
    <row r="31" ht="15">
      <c r="D31" s="74"/>
    </row>
    <row r="32" spans="3:4" ht="15">
      <c r="C32" s="65" t="s">
        <v>171</v>
      </c>
      <c r="D32" s="74"/>
    </row>
    <row r="33" ht="15">
      <c r="C33" s="94" t="str">
        <f>'obr.P.2'!C45</f>
        <v>31.12.2016 године</v>
      </c>
    </row>
    <row r="34" ht="15">
      <c r="M34" s="74" t="s">
        <v>200</v>
      </c>
    </row>
    <row r="35" ht="15">
      <c r="M35" s="74" t="s">
        <v>165</v>
      </c>
    </row>
  </sheetData>
  <sheetProtection formatCells="0" selectLockedCells="1"/>
  <mergeCells count="30">
    <mergeCell ref="R11:S11"/>
    <mergeCell ref="I13:S13"/>
    <mergeCell ref="I14:I18"/>
    <mergeCell ref="R14:S15"/>
    <mergeCell ref="N15:O15"/>
    <mergeCell ref="M16:M18"/>
    <mergeCell ref="P16:P18"/>
    <mergeCell ref="Q16:Q18"/>
    <mergeCell ref="R16:R18"/>
    <mergeCell ref="S16:S18"/>
    <mergeCell ref="P15:Q15"/>
    <mergeCell ref="O16:O18"/>
    <mergeCell ref="K16:K18"/>
    <mergeCell ref="N16:N18"/>
    <mergeCell ref="J14:K15"/>
    <mergeCell ref="L14:M15"/>
    <mergeCell ref="B13:B18"/>
    <mergeCell ref="C13:C18"/>
    <mergeCell ref="D13:D18"/>
    <mergeCell ref="E3:O4"/>
    <mergeCell ref="E10:I10"/>
    <mergeCell ref="K9:N9"/>
    <mergeCell ref="K10:N10"/>
    <mergeCell ref="E13:E18"/>
    <mergeCell ref="F13:F18"/>
    <mergeCell ref="G13:G18"/>
    <mergeCell ref="H13:H18"/>
    <mergeCell ref="N14:Q14"/>
    <mergeCell ref="J16:J18"/>
    <mergeCell ref="L16:L18"/>
  </mergeCells>
  <printOptions horizontalCentered="1" verticalCentered="1"/>
  <pageMargins left="0.3937007874015748" right="0.11811023622047245" top="0.35433070866141736" bottom="0.35433070866141736" header="0.31496062992125984" footer="0.31496062992125984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U50"/>
  <sheetViews>
    <sheetView zoomScale="70" zoomScaleNormal="70" zoomScalePageLayoutView="50" workbookViewId="0" topLeftCell="A1">
      <selection activeCell="A1" sqref="A1"/>
    </sheetView>
  </sheetViews>
  <sheetFormatPr defaultColWidth="9.140625" defaultRowHeight="15"/>
  <cols>
    <col min="1" max="1" width="5.00390625" style="65" customWidth="1"/>
    <col min="2" max="19" width="9.140625" style="65" customWidth="1"/>
    <col min="20" max="20" width="18.140625" style="65" customWidth="1"/>
    <col min="21" max="16384" width="9.140625" style="65" customWidth="1"/>
  </cols>
  <sheetData>
    <row r="2" spans="9:13" ht="15">
      <c r="I2" s="149"/>
      <c r="J2" s="149"/>
      <c r="K2" s="149"/>
      <c r="L2" s="149"/>
      <c r="M2" s="149"/>
    </row>
    <row r="3" spans="5:15" ht="15" customHeight="1">
      <c r="E3" s="29"/>
      <c r="H3" s="407" t="s">
        <v>129</v>
      </c>
      <c r="I3" s="407"/>
      <c r="J3" s="407"/>
      <c r="K3" s="407"/>
      <c r="L3" s="407"/>
      <c r="M3" s="407"/>
      <c r="N3" s="407"/>
      <c r="O3" s="407"/>
    </row>
    <row r="4" spans="8:15" ht="15" customHeight="1">
      <c r="H4" s="407"/>
      <c r="I4" s="407"/>
      <c r="J4" s="407"/>
      <c r="K4" s="407"/>
      <c r="L4" s="407"/>
      <c r="M4" s="407"/>
      <c r="N4" s="407"/>
      <c r="O4" s="407"/>
    </row>
    <row r="5" spans="8:15" ht="15">
      <c r="H5" s="407"/>
      <c r="I5" s="407"/>
      <c r="J5" s="407"/>
      <c r="K5" s="407"/>
      <c r="L5" s="407"/>
      <c r="M5" s="407"/>
      <c r="N5" s="407"/>
      <c r="O5" s="407"/>
    </row>
    <row r="7" spans="2:5" ht="18">
      <c r="B7" s="71" t="s">
        <v>52</v>
      </c>
      <c r="E7" s="150" t="s">
        <v>82</v>
      </c>
    </row>
    <row r="8" spans="2:5" ht="18">
      <c r="B8" s="71"/>
      <c r="E8" s="150"/>
    </row>
    <row r="9" spans="11:15" ht="18">
      <c r="K9" s="68" t="s">
        <v>188</v>
      </c>
      <c r="L9" s="232" t="str">
        <f>'obr.P.2'!M31</f>
        <v>01.01.2016 године</v>
      </c>
      <c r="M9" s="232"/>
      <c r="N9" s="232"/>
      <c r="O9" s="232"/>
    </row>
    <row r="10" spans="7:17" ht="18">
      <c r="G10" s="151" t="s">
        <v>130</v>
      </c>
      <c r="H10" s="71"/>
      <c r="I10" s="71"/>
      <c r="J10" s="71"/>
      <c r="K10" s="71" t="s">
        <v>189</v>
      </c>
      <c r="L10" s="232" t="str">
        <f>'obr.P.2'!M32</f>
        <v>31.12.2016 године</v>
      </c>
      <c r="M10" s="232"/>
      <c r="N10" s="232"/>
      <c r="O10" s="232"/>
      <c r="P10" s="118"/>
      <c r="Q10" s="118"/>
    </row>
    <row r="11" spans="7:20" ht="18">
      <c r="G11" s="150"/>
      <c r="K11" s="152"/>
      <c r="L11" s="152"/>
      <c r="M11" s="152"/>
      <c r="N11" s="152"/>
      <c r="O11" s="152"/>
      <c r="P11" s="152"/>
      <c r="T11" s="82" t="s">
        <v>131</v>
      </c>
    </row>
    <row r="12" ht="15.75" thickBot="1"/>
    <row r="13" spans="2:21" ht="39.75" customHeight="1" thickBot="1">
      <c r="B13" s="394" t="s">
        <v>0</v>
      </c>
      <c r="C13" s="395"/>
      <c r="D13" s="395"/>
      <c r="E13" s="395"/>
      <c r="F13" s="395"/>
      <c r="G13" s="395"/>
      <c r="H13" s="395"/>
      <c r="I13" s="395"/>
      <c r="J13" s="395"/>
      <c r="K13" s="396"/>
      <c r="L13" s="394" t="s">
        <v>66</v>
      </c>
      <c r="M13" s="395"/>
      <c r="N13" s="395"/>
      <c r="O13" s="396"/>
      <c r="P13" s="394" t="s">
        <v>67</v>
      </c>
      <c r="Q13" s="395"/>
      <c r="R13" s="395"/>
      <c r="S13" s="396"/>
      <c r="T13" s="153" t="s">
        <v>68</v>
      </c>
      <c r="U13" s="119"/>
    </row>
    <row r="14" spans="2:21" ht="15" customHeight="1">
      <c r="B14" s="398" t="s">
        <v>50</v>
      </c>
      <c r="C14" s="399"/>
      <c r="D14" s="400"/>
      <c r="E14" s="398" t="s">
        <v>71</v>
      </c>
      <c r="F14" s="399"/>
      <c r="G14" s="400"/>
      <c r="H14" s="398" t="s">
        <v>69</v>
      </c>
      <c r="I14" s="399"/>
      <c r="J14" s="400"/>
      <c r="K14" s="388" t="s">
        <v>125</v>
      </c>
      <c r="L14" s="388" t="s">
        <v>70</v>
      </c>
      <c r="M14" s="388" t="s">
        <v>71</v>
      </c>
      <c r="N14" s="388" t="s">
        <v>72</v>
      </c>
      <c r="O14" s="391" t="s">
        <v>146</v>
      </c>
      <c r="P14" s="390" t="s">
        <v>173</v>
      </c>
      <c r="Q14" s="390" t="s">
        <v>174</v>
      </c>
      <c r="R14" s="390" t="s">
        <v>175</v>
      </c>
      <c r="S14" s="391" t="s">
        <v>147</v>
      </c>
      <c r="T14" s="388" t="s">
        <v>70</v>
      </c>
      <c r="U14" s="119"/>
    </row>
    <row r="15" spans="2:21" ht="27.75" customHeight="1" thickBot="1">
      <c r="B15" s="401"/>
      <c r="C15" s="402"/>
      <c r="D15" s="403"/>
      <c r="E15" s="401"/>
      <c r="F15" s="402"/>
      <c r="G15" s="403"/>
      <c r="H15" s="404"/>
      <c r="I15" s="405"/>
      <c r="J15" s="406"/>
      <c r="K15" s="389"/>
      <c r="L15" s="389"/>
      <c r="M15" s="389"/>
      <c r="N15" s="389"/>
      <c r="O15" s="392"/>
      <c r="P15" s="389"/>
      <c r="Q15" s="389"/>
      <c r="R15" s="389"/>
      <c r="S15" s="392"/>
      <c r="T15" s="389"/>
      <c r="U15" s="119"/>
    </row>
    <row r="16" spans="2:21" ht="150" customHeight="1" thickBot="1">
      <c r="B16" s="154" t="s">
        <v>44</v>
      </c>
      <c r="C16" s="155" t="s">
        <v>73</v>
      </c>
      <c r="D16" s="154" t="s">
        <v>126</v>
      </c>
      <c r="E16" s="156" t="s">
        <v>124</v>
      </c>
      <c r="F16" s="155" t="s">
        <v>73</v>
      </c>
      <c r="G16" s="154" t="s">
        <v>127</v>
      </c>
      <c r="H16" s="156" t="s">
        <v>124</v>
      </c>
      <c r="I16" s="155" t="s">
        <v>73</v>
      </c>
      <c r="J16" s="154" t="s">
        <v>128</v>
      </c>
      <c r="K16" s="389"/>
      <c r="L16" s="389"/>
      <c r="M16" s="389"/>
      <c r="N16" s="389"/>
      <c r="O16" s="393"/>
      <c r="P16" s="389"/>
      <c r="Q16" s="389"/>
      <c r="R16" s="389"/>
      <c r="S16" s="393"/>
      <c r="T16" s="389"/>
      <c r="U16" s="119"/>
    </row>
    <row r="17" spans="2:21" ht="15.75" customHeight="1" thickBot="1">
      <c r="B17" s="157">
        <v>1</v>
      </c>
      <c r="C17" s="157">
        <v>2</v>
      </c>
      <c r="D17" s="157">
        <v>3</v>
      </c>
      <c r="E17" s="157">
        <v>4</v>
      </c>
      <c r="F17" s="157">
        <v>5</v>
      </c>
      <c r="G17" s="157">
        <v>6</v>
      </c>
      <c r="H17" s="157">
        <v>7</v>
      </c>
      <c r="I17" s="157">
        <v>8</v>
      </c>
      <c r="J17" s="157">
        <v>9</v>
      </c>
      <c r="K17" s="157">
        <v>10</v>
      </c>
      <c r="L17" s="157">
        <v>11</v>
      </c>
      <c r="M17" s="157">
        <v>12</v>
      </c>
      <c r="N17" s="157">
        <v>13</v>
      </c>
      <c r="O17" s="157">
        <v>14</v>
      </c>
      <c r="P17" s="157">
        <v>15</v>
      </c>
      <c r="Q17" s="157">
        <v>16</v>
      </c>
      <c r="R17" s="157">
        <v>17</v>
      </c>
      <c r="S17" s="157">
        <v>18</v>
      </c>
      <c r="T17" s="157">
        <v>19</v>
      </c>
      <c r="U17" s="119"/>
    </row>
    <row r="18" spans="2:20" ht="72" customHeight="1" thickBot="1" thickTop="1">
      <c r="B18" s="158">
        <f aca="true" t="shared" si="0" ref="B18:T18">B43+B44+B45+B46</f>
        <v>1833</v>
      </c>
      <c r="C18" s="158">
        <f t="shared" si="0"/>
        <v>3564</v>
      </c>
      <c r="D18" s="159">
        <f t="shared" si="0"/>
        <v>5397</v>
      </c>
      <c r="E18" s="158">
        <f t="shared" si="0"/>
        <v>171</v>
      </c>
      <c r="F18" s="158">
        <f t="shared" si="0"/>
        <v>271</v>
      </c>
      <c r="G18" s="159">
        <f t="shared" si="0"/>
        <v>442</v>
      </c>
      <c r="H18" s="158">
        <f t="shared" si="0"/>
        <v>355</v>
      </c>
      <c r="I18" s="158">
        <f t="shared" si="0"/>
        <v>1014</v>
      </c>
      <c r="J18" s="159">
        <f t="shared" si="0"/>
        <v>1369</v>
      </c>
      <c r="K18" s="159">
        <f t="shared" si="0"/>
        <v>7208</v>
      </c>
      <c r="L18" s="158">
        <f t="shared" si="0"/>
        <v>3664</v>
      </c>
      <c r="M18" s="158">
        <f t="shared" si="0"/>
        <v>408</v>
      </c>
      <c r="N18" s="158">
        <f t="shared" si="0"/>
        <v>1053</v>
      </c>
      <c r="O18" s="159">
        <f t="shared" si="0"/>
        <v>5125</v>
      </c>
      <c r="P18" s="158">
        <f t="shared" si="0"/>
        <v>1733</v>
      </c>
      <c r="Q18" s="158">
        <f t="shared" si="0"/>
        <v>34</v>
      </c>
      <c r="R18" s="158">
        <f t="shared" si="0"/>
        <v>316</v>
      </c>
      <c r="S18" s="159">
        <f t="shared" si="0"/>
        <v>2083</v>
      </c>
      <c r="T18" s="158">
        <f t="shared" si="0"/>
        <v>172</v>
      </c>
    </row>
    <row r="19" ht="15.75" thickTop="1"/>
    <row r="20" ht="15">
      <c r="C20" s="65" t="s">
        <v>171</v>
      </c>
    </row>
    <row r="21" spans="3:4" ht="15">
      <c r="C21" s="246" t="str">
        <f>'obr.P.2'!C45</f>
        <v>31.12.2016 године</v>
      </c>
      <c r="D21" s="246"/>
    </row>
    <row r="22" ht="15">
      <c r="N22" s="74" t="s">
        <v>200</v>
      </c>
    </row>
    <row r="23" ht="15">
      <c r="N23" s="74" t="s">
        <v>165</v>
      </c>
    </row>
    <row r="27" spans="9:13" ht="15">
      <c r="I27" s="149"/>
      <c r="J27" s="149"/>
      <c r="K27" s="149"/>
      <c r="L27" s="149"/>
      <c r="M27" s="149"/>
    </row>
    <row r="28" spans="8:15" ht="15">
      <c r="H28" s="407" t="s">
        <v>129</v>
      </c>
      <c r="I28" s="407"/>
      <c r="J28" s="407"/>
      <c r="K28" s="407"/>
      <c r="L28" s="407"/>
      <c r="M28" s="407"/>
      <c r="N28" s="407"/>
      <c r="O28" s="407"/>
    </row>
    <row r="29" spans="8:15" ht="15">
      <c r="H29" s="407"/>
      <c r="I29" s="407"/>
      <c r="J29" s="407"/>
      <c r="K29" s="407"/>
      <c r="L29" s="407"/>
      <c r="M29" s="407"/>
      <c r="N29" s="407"/>
      <c r="O29" s="407"/>
    </row>
    <row r="30" spans="8:15" ht="15">
      <c r="H30" s="407"/>
      <c r="I30" s="407"/>
      <c r="J30" s="407"/>
      <c r="K30" s="407"/>
      <c r="L30" s="407"/>
      <c r="M30" s="407"/>
      <c r="N30" s="407"/>
      <c r="O30" s="407"/>
    </row>
    <row r="32" spans="2:5" ht="18">
      <c r="B32" s="71" t="s">
        <v>52</v>
      </c>
      <c r="E32" s="150" t="s">
        <v>82</v>
      </c>
    </row>
    <row r="33" spans="2:5" ht="18">
      <c r="B33" s="71"/>
      <c r="E33" s="150"/>
    </row>
    <row r="34" spans="11:15" ht="18">
      <c r="K34" s="68" t="s">
        <v>188</v>
      </c>
      <c r="L34" s="232" t="str">
        <f>'obr.P.2'!M31</f>
        <v>01.01.2016 године</v>
      </c>
      <c r="M34" s="232"/>
      <c r="N34" s="232"/>
      <c r="O34" s="232"/>
    </row>
    <row r="35" spans="7:17" ht="18">
      <c r="G35" s="151" t="s">
        <v>130</v>
      </c>
      <c r="H35" s="71"/>
      <c r="I35" s="71"/>
      <c r="J35" s="71"/>
      <c r="K35" s="71" t="s">
        <v>189</v>
      </c>
      <c r="L35" s="232" t="str">
        <f>'obr.P.2'!M32</f>
        <v>31.12.2016 године</v>
      </c>
      <c r="M35" s="232"/>
      <c r="N35" s="232"/>
      <c r="O35" s="232"/>
      <c r="P35" s="118"/>
      <c r="Q35" s="118"/>
    </row>
    <row r="36" spans="7:20" ht="18">
      <c r="G36" s="150"/>
      <c r="K36" s="152"/>
      <c r="L36" s="152"/>
      <c r="M36" s="152"/>
      <c r="N36" s="152"/>
      <c r="O36" s="152"/>
      <c r="P36" s="152"/>
      <c r="T36" s="82" t="s">
        <v>131</v>
      </c>
    </row>
    <row r="37" ht="15.75" thickBot="1"/>
    <row r="38" spans="2:20" ht="39.75" customHeight="1" thickBot="1">
      <c r="B38" s="394" t="s">
        <v>0</v>
      </c>
      <c r="C38" s="395"/>
      <c r="D38" s="395"/>
      <c r="E38" s="395"/>
      <c r="F38" s="395"/>
      <c r="G38" s="395"/>
      <c r="H38" s="395"/>
      <c r="I38" s="395"/>
      <c r="J38" s="395"/>
      <c r="K38" s="396"/>
      <c r="L38" s="394" t="s">
        <v>66</v>
      </c>
      <c r="M38" s="395"/>
      <c r="N38" s="395"/>
      <c r="O38" s="396"/>
      <c r="P38" s="394" t="s">
        <v>67</v>
      </c>
      <c r="Q38" s="395"/>
      <c r="R38" s="395"/>
      <c r="S38" s="396"/>
      <c r="T38" s="153" t="s">
        <v>68</v>
      </c>
    </row>
    <row r="39" spans="2:20" ht="15" customHeight="1">
      <c r="B39" s="398" t="s">
        <v>50</v>
      </c>
      <c r="C39" s="399"/>
      <c r="D39" s="400"/>
      <c r="E39" s="398" t="s">
        <v>71</v>
      </c>
      <c r="F39" s="399"/>
      <c r="G39" s="400"/>
      <c r="H39" s="398" t="s">
        <v>69</v>
      </c>
      <c r="I39" s="399"/>
      <c r="J39" s="400"/>
      <c r="K39" s="388" t="s">
        <v>125</v>
      </c>
      <c r="L39" s="388" t="s">
        <v>70</v>
      </c>
      <c r="M39" s="388" t="s">
        <v>71</v>
      </c>
      <c r="N39" s="388" t="s">
        <v>72</v>
      </c>
      <c r="O39" s="391" t="s">
        <v>146</v>
      </c>
      <c r="P39" s="390" t="s">
        <v>173</v>
      </c>
      <c r="Q39" s="390" t="s">
        <v>174</v>
      </c>
      <c r="R39" s="390" t="s">
        <v>175</v>
      </c>
      <c r="S39" s="391" t="s">
        <v>147</v>
      </c>
      <c r="T39" s="388" t="s">
        <v>70</v>
      </c>
    </row>
    <row r="40" spans="2:20" ht="27.75" customHeight="1" thickBot="1">
      <c r="B40" s="401"/>
      <c r="C40" s="402"/>
      <c r="D40" s="403"/>
      <c r="E40" s="401"/>
      <c r="F40" s="402"/>
      <c r="G40" s="403"/>
      <c r="H40" s="404"/>
      <c r="I40" s="405"/>
      <c r="J40" s="406"/>
      <c r="K40" s="389"/>
      <c r="L40" s="389"/>
      <c r="M40" s="389"/>
      <c r="N40" s="389"/>
      <c r="O40" s="392"/>
      <c r="P40" s="389"/>
      <c r="Q40" s="389"/>
      <c r="R40" s="389"/>
      <c r="S40" s="392"/>
      <c r="T40" s="389"/>
    </row>
    <row r="41" spans="2:20" ht="150" customHeight="1" thickBot="1">
      <c r="B41" s="154" t="s">
        <v>44</v>
      </c>
      <c r="C41" s="155" t="s">
        <v>73</v>
      </c>
      <c r="D41" s="154" t="s">
        <v>126</v>
      </c>
      <c r="E41" s="156" t="s">
        <v>124</v>
      </c>
      <c r="F41" s="155" t="s">
        <v>73</v>
      </c>
      <c r="G41" s="154" t="s">
        <v>127</v>
      </c>
      <c r="H41" s="156" t="s">
        <v>124</v>
      </c>
      <c r="I41" s="155" t="s">
        <v>73</v>
      </c>
      <c r="J41" s="154" t="s">
        <v>128</v>
      </c>
      <c r="K41" s="389"/>
      <c r="L41" s="389"/>
      <c r="M41" s="389"/>
      <c r="N41" s="389"/>
      <c r="O41" s="393"/>
      <c r="P41" s="389"/>
      <c r="Q41" s="389"/>
      <c r="R41" s="389"/>
      <c r="S41" s="393"/>
      <c r="T41" s="389"/>
    </row>
    <row r="42" spans="2:20" ht="15.75" thickBot="1">
      <c r="B42" s="157">
        <v>1</v>
      </c>
      <c r="C42" s="157">
        <v>2</v>
      </c>
      <c r="D42" s="157">
        <v>3</v>
      </c>
      <c r="E42" s="157">
        <v>4</v>
      </c>
      <c r="F42" s="157">
        <v>5</v>
      </c>
      <c r="G42" s="157">
        <v>6</v>
      </c>
      <c r="H42" s="157">
        <v>7</v>
      </c>
      <c r="I42" s="157">
        <v>8</v>
      </c>
      <c r="J42" s="157">
        <v>9</v>
      </c>
      <c r="K42" s="157">
        <v>10</v>
      </c>
      <c r="L42" s="157">
        <v>11</v>
      </c>
      <c r="M42" s="157">
        <v>12</v>
      </c>
      <c r="N42" s="157">
        <v>13</v>
      </c>
      <c r="O42" s="157">
        <v>14</v>
      </c>
      <c r="P42" s="157">
        <v>15</v>
      </c>
      <c r="Q42" s="157">
        <v>16</v>
      </c>
      <c r="R42" s="157">
        <v>17</v>
      </c>
      <c r="S42" s="157">
        <v>18</v>
      </c>
      <c r="T42" s="157">
        <v>19</v>
      </c>
    </row>
    <row r="43" spans="1:20" ht="72" customHeight="1" thickBot="1" thickTop="1">
      <c r="A43" s="181" t="s">
        <v>87</v>
      </c>
      <c r="B43" s="160">
        <v>615</v>
      </c>
      <c r="C43" s="161">
        <f>'[1]obr.P.7'!$C$43+'[2]obr.P.7'!$C$43</f>
        <v>1320</v>
      </c>
      <c r="D43" s="204">
        <f>B43+C43</f>
        <v>1935</v>
      </c>
      <c r="E43" s="161">
        <v>90</v>
      </c>
      <c r="F43" s="161">
        <f>'[1]obr.P.7'!$F$43+'[2]obr.P.7'!$F$43</f>
        <v>188</v>
      </c>
      <c r="G43" s="204">
        <f>E43+F43</f>
        <v>278</v>
      </c>
      <c r="H43" s="161">
        <v>111</v>
      </c>
      <c r="I43" s="161">
        <f>'[1]obr.P.7'!$I$43+'[2]obr.P.7'!$I$43</f>
        <v>298</v>
      </c>
      <c r="J43" s="204">
        <f>H43+I43</f>
        <v>409</v>
      </c>
      <c r="K43" s="205">
        <f>D43+G43+J43</f>
        <v>2622</v>
      </c>
      <c r="L43" s="161">
        <f>'[1]obr.P.7'!$L$43+'[2]obr.P.7'!$L$43</f>
        <v>1325</v>
      </c>
      <c r="M43" s="161">
        <f>'[1]obr.P.7'!$M$43+'[2]obr.P.7'!$M$43</f>
        <v>256</v>
      </c>
      <c r="N43" s="161">
        <f>'[1]obr.P.7'!$N$43+'[2]obr.P.7'!$N$43</f>
        <v>336</v>
      </c>
      <c r="O43" s="205">
        <f>L43+M43+N43</f>
        <v>1917</v>
      </c>
      <c r="P43" s="203">
        <f>D43-L43</f>
        <v>610</v>
      </c>
      <c r="Q43" s="203">
        <f>G43-M43</f>
        <v>22</v>
      </c>
      <c r="R43" s="203">
        <f>J43-N43</f>
        <v>73</v>
      </c>
      <c r="S43" s="205">
        <f>P43+Q43+R43</f>
        <v>705</v>
      </c>
      <c r="T43" s="162">
        <f>'[1]obr.P.7'!$T$43+'[2]obr.P.7'!$T$43</f>
        <v>41</v>
      </c>
    </row>
    <row r="44" spans="1:20" ht="72" customHeight="1" thickBot="1" thickTop="1">
      <c r="A44" s="181" t="s">
        <v>88</v>
      </c>
      <c r="B44" s="191">
        <v>192</v>
      </c>
      <c r="C44" s="192">
        <f>'[1]obr.P.7'!$C$44+'[2]obr.P.7'!$C$44</f>
        <v>336</v>
      </c>
      <c r="D44" s="204">
        <f>B44+C44</f>
        <v>528</v>
      </c>
      <c r="E44" s="192">
        <v>20</v>
      </c>
      <c r="F44" s="192">
        <f>'[1]obr.P.7'!$F$44+'[2]obr.P.7'!$F$44</f>
        <v>25</v>
      </c>
      <c r="G44" s="204">
        <f>E44+F44</f>
        <v>45</v>
      </c>
      <c r="H44" s="192">
        <v>30</v>
      </c>
      <c r="I44" s="192">
        <f>'[1]obr.P.7'!$I$44+'[2]obr.P.7'!$I$44</f>
        <v>106</v>
      </c>
      <c r="J44" s="204">
        <f>H44+I44</f>
        <v>136</v>
      </c>
      <c r="K44" s="205">
        <f>D44+G44+J44</f>
        <v>709</v>
      </c>
      <c r="L44" s="192">
        <f>'[1]obr.P.7'!$L$44+'[2]obr.P.7'!$L$44</f>
        <v>328</v>
      </c>
      <c r="M44" s="192">
        <f>'[1]obr.P.7'!$M$44+'[2]obr.P.7'!$M$44</f>
        <v>39</v>
      </c>
      <c r="N44" s="192">
        <f>'[1]obr.P.7'!$N$44+'[2]obr.P.7'!$N$44</f>
        <v>107</v>
      </c>
      <c r="O44" s="205">
        <f>L44+M44+N44</f>
        <v>474</v>
      </c>
      <c r="P44" s="203">
        <f>D44-L44</f>
        <v>200</v>
      </c>
      <c r="Q44" s="203">
        <f>G44-M44</f>
        <v>6</v>
      </c>
      <c r="R44" s="203">
        <f>J44-N44</f>
        <v>29</v>
      </c>
      <c r="S44" s="205">
        <f>P44+Q44+R44</f>
        <v>235</v>
      </c>
      <c r="T44" s="162">
        <f>'[1]obr.P.7'!$T$44+'[2]obr.P.7'!$T$44</f>
        <v>17</v>
      </c>
    </row>
    <row r="45" spans="1:20" ht="72" customHeight="1" thickBot="1" thickTop="1">
      <c r="A45" s="181" t="s">
        <v>89</v>
      </c>
      <c r="B45" s="160">
        <v>482</v>
      </c>
      <c r="C45" s="161">
        <f>'[1]obr.P.7'!$C$45+'[2]obr.P.7'!$C$45</f>
        <v>1108</v>
      </c>
      <c r="D45" s="204">
        <f>B45+C45</f>
        <v>1590</v>
      </c>
      <c r="E45" s="161">
        <v>31</v>
      </c>
      <c r="F45" s="161">
        <f>'[1]obr.P.7'!$F$45+'[2]obr.P.7'!$F$45</f>
        <v>43</v>
      </c>
      <c r="G45" s="204">
        <f>E45+F45</f>
        <v>74</v>
      </c>
      <c r="H45" s="161">
        <v>89</v>
      </c>
      <c r="I45" s="161">
        <f>'[1]obr.P.7'!$I$45+'[2]obr.P.7'!$I$45</f>
        <v>239</v>
      </c>
      <c r="J45" s="204">
        <f>H45+I45</f>
        <v>328</v>
      </c>
      <c r="K45" s="205">
        <f>D45+G45+J45</f>
        <v>1992</v>
      </c>
      <c r="L45" s="161">
        <f>'[1]obr.P.7'!$L$45+'[2]obr.P.7'!$L$45</f>
        <v>1164</v>
      </c>
      <c r="M45" s="161">
        <f>'[1]obr.P.7'!$M$45+'[2]obr.P.7'!$M$45</f>
        <v>69</v>
      </c>
      <c r="N45" s="161">
        <f>'[1]obr.P.7'!$N$45+'[2]obr.P.7'!$N$45</f>
        <v>235</v>
      </c>
      <c r="O45" s="205">
        <f>L45+M45+N45</f>
        <v>1468</v>
      </c>
      <c r="P45" s="203">
        <f>D45-L45</f>
        <v>426</v>
      </c>
      <c r="Q45" s="203">
        <f>G45-M45</f>
        <v>5</v>
      </c>
      <c r="R45" s="203">
        <f>J45-N45</f>
        <v>93</v>
      </c>
      <c r="S45" s="205">
        <f>P45+Q45+R45</f>
        <v>524</v>
      </c>
      <c r="T45" s="162">
        <f>'[1]obr.P.7'!$T$45+'[2]obr.P.7'!$T$45</f>
        <v>46</v>
      </c>
    </row>
    <row r="46" spans="1:20" ht="72" customHeight="1" thickBot="1" thickTop="1">
      <c r="A46" s="181" t="s">
        <v>90</v>
      </c>
      <c r="B46" s="160">
        <v>544</v>
      </c>
      <c r="C46" s="161">
        <f>'[1]obr.P.7'!$C$46+'[2]obr.P.7'!$C$46</f>
        <v>800</v>
      </c>
      <c r="D46" s="204">
        <f>B46+C46</f>
        <v>1344</v>
      </c>
      <c r="E46" s="161">
        <v>30</v>
      </c>
      <c r="F46" s="161">
        <f>'[1]obr.P.7'!$F$46+'[2]obr.P.7'!$F$46</f>
        <v>15</v>
      </c>
      <c r="G46" s="204">
        <f>E46+F46</f>
        <v>45</v>
      </c>
      <c r="H46" s="161">
        <v>125</v>
      </c>
      <c r="I46" s="161">
        <f>'[1]obr.P.7'!$I$46+'[2]obr.P.7'!$I$46</f>
        <v>371</v>
      </c>
      <c r="J46" s="204">
        <f>H46+I46</f>
        <v>496</v>
      </c>
      <c r="K46" s="205">
        <f>D46+G46+J46</f>
        <v>1885</v>
      </c>
      <c r="L46" s="161">
        <f>'[1]obr.P.7'!$L$46+'[2]obr.P.7'!$L$46</f>
        <v>847</v>
      </c>
      <c r="M46" s="161">
        <f>'[1]obr.P.7'!$M$46+'[2]obr.P.7'!$M$46</f>
        <v>44</v>
      </c>
      <c r="N46" s="161">
        <f>'[1]obr.P.7'!$N$46+'[2]obr.P.7'!$N$46</f>
        <v>375</v>
      </c>
      <c r="O46" s="205">
        <f>L46+M46+N46</f>
        <v>1266</v>
      </c>
      <c r="P46" s="203">
        <f>D46-L46</f>
        <v>497</v>
      </c>
      <c r="Q46" s="203">
        <f>G46-M46</f>
        <v>1</v>
      </c>
      <c r="R46" s="203">
        <f>J46-N46</f>
        <v>121</v>
      </c>
      <c r="S46" s="205">
        <f>P46+Q46+R46</f>
        <v>619</v>
      </c>
      <c r="T46" s="162">
        <f>'[1]obr.P.7'!$T$46+'[2]obr.P.7'!$T$46</f>
        <v>68</v>
      </c>
    </row>
    <row r="47" spans="16:18" ht="16.5" thickTop="1">
      <c r="P47" s="189"/>
      <c r="Q47" s="189"/>
      <c r="R47" s="189"/>
    </row>
    <row r="48" ht="15">
      <c r="C48" s="74" t="s">
        <v>171</v>
      </c>
    </row>
    <row r="49" spans="3:14" ht="15">
      <c r="C49" s="246" t="str">
        <f>'obr.P.2'!C45</f>
        <v>31.12.2016 године</v>
      </c>
      <c r="D49" s="246"/>
      <c r="N49" s="74" t="s">
        <v>200</v>
      </c>
    </row>
    <row r="50" spans="2:14" ht="15">
      <c r="B50" s="397"/>
      <c r="C50" s="397"/>
      <c r="N50" s="74" t="s">
        <v>165</v>
      </c>
    </row>
  </sheetData>
  <sheetProtection formatCells="0" selectLockedCells="1"/>
  <mergeCells count="41">
    <mergeCell ref="P13:S13"/>
    <mergeCell ref="L13:O13"/>
    <mergeCell ref="L14:L16"/>
    <mergeCell ref="M14:M16"/>
    <mergeCell ref="O14:O16"/>
    <mergeCell ref="H3:O5"/>
    <mergeCell ref="B13:K13"/>
    <mergeCell ref="H28:O30"/>
    <mergeCell ref="K14:K16"/>
    <mergeCell ref="C21:D21"/>
    <mergeCell ref="B14:D15"/>
    <mergeCell ref="E14:G15"/>
    <mergeCell ref="L9:O9"/>
    <mergeCell ref="L10:O10"/>
    <mergeCell ref="H14:J15"/>
    <mergeCell ref="B50:C50"/>
    <mergeCell ref="C49:D49"/>
    <mergeCell ref="M39:M41"/>
    <mergeCell ref="L38:O38"/>
    <mergeCell ref="B38:K38"/>
    <mergeCell ref="B39:D40"/>
    <mergeCell ref="E39:G40"/>
    <mergeCell ref="N39:N41"/>
    <mergeCell ref="H39:J40"/>
    <mergeCell ref="L39:L41"/>
    <mergeCell ref="K39:K41"/>
    <mergeCell ref="L34:O34"/>
    <mergeCell ref="T39:T41"/>
    <mergeCell ref="L35:O35"/>
    <mergeCell ref="P39:P41"/>
    <mergeCell ref="S39:S41"/>
    <mergeCell ref="R39:R41"/>
    <mergeCell ref="Q39:Q41"/>
    <mergeCell ref="O39:O41"/>
    <mergeCell ref="P38:S38"/>
    <mergeCell ref="T14:T16"/>
    <mergeCell ref="N14:N16"/>
    <mergeCell ref="P14:P16"/>
    <mergeCell ref="Q14:Q16"/>
    <mergeCell ref="R14:R16"/>
    <mergeCell ref="S14:S16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67" r:id="rId2"/>
  <rowBreaks count="2" manualBreakCount="2">
    <brk id="25" max="19" man="1"/>
    <brk id="53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06" customWidth="1"/>
    <col min="2" max="7" width="20.7109375" style="206" customWidth="1"/>
    <col min="8" max="16384" width="9.140625" style="206" customWidth="1"/>
  </cols>
  <sheetData>
    <row r="9" ht="18">
      <c r="B9" s="71" t="s">
        <v>103</v>
      </c>
    </row>
    <row r="12" spans="2:7" ht="39.75" customHeight="1">
      <c r="B12" s="408" t="s">
        <v>199</v>
      </c>
      <c r="C12" s="408"/>
      <c r="D12" s="408"/>
      <c r="E12" s="408"/>
      <c r="F12" s="408"/>
      <c r="G12" s="408"/>
    </row>
    <row r="13" spans="2:8" ht="41.25" customHeight="1">
      <c r="B13" s="209"/>
      <c r="C13" s="209"/>
      <c r="D13" s="68" t="s">
        <v>188</v>
      </c>
      <c r="E13" s="232" t="s">
        <v>202</v>
      </c>
      <c r="F13" s="232"/>
      <c r="G13" s="232"/>
      <c r="H13" s="232"/>
    </row>
    <row r="14" spans="2:8" ht="23.25" customHeight="1">
      <c r="B14" s="151" t="s">
        <v>130</v>
      </c>
      <c r="C14" s="209"/>
      <c r="D14" s="71" t="s">
        <v>189</v>
      </c>
      <c r="E14" s="232" t="s">
        <v>201</v>
      </c>
      <c r="F14" s="232"/>
      <c r="G14" s="232"/>
      <c r="H14" s="232"/>
    </row>
    <row r="15" spans="2:8" ht="23.25" customHeight="1">
      <c r="B15" s="151"/>
      <c r="C15" s="209"/>
      <c r="D15" s="71"/>
      <c r="E15" s="232"/>
      <c r="F15" s="232"/>
      <c r="G15" s="232"/>
      <c r="H15" s="232"/>
    </row>
    <row r="16" spans="2:7" ht="23.25" customHeight="1">
      <c r="B16" s="151"/>
      <c r="C16" s="209"/>
      <c r="D16" s="209"/>
      <c r="E16" s="209"/>
      <c r="F16" s="209"/>
      <c r="G16" s="207"/>
    </row>
    <row r="17" spans="2:7" ht="23.25" customHeight="1" thickBot="1">
      <c r="B17" s="151"/>
      <c r="C17" s="208"/>
      <c r="D17" s="208"/>
      <c r="E17" s="208"/>
      <c r="F17" s="208"/>
      <c r="G17" s="207" t="s">
        <v>194</v>
      </c>
    </row>
    <row r="18" spans="2:7" ht="49.5" customHeight="1" thickBot="1">
      <c r="B18" s="210" t="s">
        <v>195</v>
      </c>
      <c r="C18" s="211" t="s">
        <v>44</v>
      </c>
      <c r="D18" s="212" t="s">
        <v>73</v>
      </c>
      <c r="E18" s="212" t="s">
        <v>196</v>
      </c>
      <c r="F18" s="212" t="s">
        <v>197</v>
      </c>
      <c r="G18" s="213" t="s">
        <v>198</v>
      </c>
    </row>
    <row r="19" spans="2:7" ht="49.5" customHeight="1" thickBot="1">
      <c r="B19" s="214"/>
      <c r="C19" s="215">
        <v>1941</v>
      </c>
      <c r="D19" s="216">
        <v>2683</v>
      </c>
      <c r="E19" s="216">
        <f>C19+D19</f>
        <v>4624</v>
      </c>
      <c r="F19" s="216">
        <v>2860</v>
      </c>
      <c r="G19" s="217">
        <f>E19-F19</f>
        <v>1764</v>
      </c>
    </row>
    <row r="21" spans="2:3" ht="15.75">
      <c r="B21" s="65"/>
      <c r="C21" s="65"/>
    </row>
    <row r="22" spans="2:6" ht="18">
      <c r="B22" s="232" t="s">
        <v>201</v>
      </c>
      <c r="C22" s="232"/>
      <c r="D22" s="232"/>
      <c r="E22" s="232"/>
      <c r="F22" s="74" t="s">
        <v>200</v>
      </c>
    </row>
    <row r="23" ht="15.75">
      <c r="F23" s="74" t="s">
        <v>165</v>
      </c>
    </row>
  </sheetData>
  <sheetProtection/>
  <mergeCells count="5">
    <mergeCell ref="E14:H14"/>
    <mergeCell ref="E15:H15"/>
    <mergeCell ref="E13:H13"/>
    <mergeCell ref="B12:G12"/>
    <mergeCell ref="B22:E22"/>
  </mergeCells>
  <printOptions/>
  <pageMargins left="1.95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3:O34"/>
  <sheetViews>
    <sheetView zoomScale="80" zoomScaleNormal="80" zoomScalePageLayoutView="50" workbookViewId="0" topLeftCell="A1">
      <selection activeCell="A1" sqref="A1"/>
    </sheetView>
  </sheetViews>
  <sheetFormatPr defaultColWidth="9.140625" defaultRowHeight="15"/>
  <cols>
    <col min="1" max="1" width="5.28125" style="65" customWidth="1"/>
    <col min="2" max="2" width="9.7109375" style="65" customWidth="1"/>
    <col min="3" max="3" width="28.7109375" style="65" customWidth="1"/>
    <col min="4" max="15" width="9.7109375" style="65" customWidth="1"/>
    <col min="16" max="16384" width="9.140625" style="65" customWidth="1"/>
  </cols>
  <sheetData>
    <row r="3" spans="6:12" ht="15">
      <c r="F3" s="407" t="s">
        <v>133</v>
      </c>
      <c r="G3" s="225"/>
      <c r="H3" s="225"/>
      <c r="I3" s="225"/>
      <c r="J3" s="225"/>
      <c r="K3" s="225"/>
      <c r="L3" s="225"/>
    </row>
    <row r="4" spans="6:12" ht="15">
      <c r="F4" s="225"/>
      <c r="G4" s="225"/>
      <c r="H4" s="225"/>
      <c r="I4" s="225"/>
      <c r="J4" s="225"/>
      <c r="K4" s="225"/>
      <c r="L4" s="225"/>
    </row>
    <row r="5" spans="6:12" ht="15">
      <c r="F5" s="225"/>
      <c r="G5" s="225"/>
      <c r="H5" s="225"/>
      <c r="I5" s="225"/>
      <c r="J5" s="225"/>
      <c r="K5" s="225"/>
      <c r="L5" s="225"/>
    </row>
    <row r="6" spans="6:12" ht="15">
      <c r="F6" s="239" t="s">
        <v>190</v>
      </c>
      <c r="G6" s="239"/>
      <c r="H6" s="239"/>
      <c r="I6" s="239"/>
      <c r="J6" s="239"/>
      <c r="K6" s="239"/>
      <c r="L6" s="239"/>
    </row>
    <row r="8" ht="18">
      <c r="B8" s="65" t="s">
        <v>135</v>
      </c>
    </row>
    <row r="9" spans="5:15" ht="15.75" customHeight="1">
      <c r="E9" s="67" t="s">
        <v>191</v>
      </c>
      <c r="F9" s="66"/>
      <c r="G9" s="66"/>
      <c r="H9" s="66"/>
      <c r="I9" s="118"/>
      <c r="J9" s="68"/>
      <c r="K9" s="163"/>
      <c r="L9" s="163"/>
      <c r="M9" s="163"/>
      <c r="N9" s="163"/>
      <c r="O9" s="118"/>
    </row>
    <row r="10" spans="5:15" ht="15.75" customHeight="1">
      <c r="E10" s="67"/>
      <c r="F10" s="66"/>
      <c r="G10" s="66"/>
      <c r="H10" s="66"/>
      <c r="I10" s="118"/>
      <c r="J10" s="68"/>
      <c r="K10" s="85"/>
      <c r="L10" s="85"/>
      <c r="M10" s="85"/>
      <c r="N10" s="85"/>
      <c r="O10" s="118"/>
    </row>
    <row r="11" spans="6:14" ht="18">
      <c r="F11" s="68" t="s">
        <v>188</v>
      </c>
      <c r="G11" s="232" t="str">
        <f>'obr.P.2'!M31</f>
        <v>01.01.2016 године</v>
      </c>
      <c r="H11" s="232"/>
      <c r="I11" s="232"/>
      <c r="J11" s="232"/>
      <c r="K11" s="232"/>
      <c r="L11" s="232"/>
      <c r="M11" s="232"/>
      <c r="N11" s="232"/>
    </row>
    <row r="12" spans="6:15" ht="18">
      <c r="F12" s="71" t="s">
        <v>189</v>
      </c>
      <c r="G12" s="232" t="str">
        <f>'obr.P.2'!M32</f>
        <v>31.12.2016 године</v>
      </c>
      <c r="H12" s="232"/>
      <c r="I12" s="232"/>
      <c r="J12" s="232"/>
      <c r="N12" s="149"/>
      <c r="O12" s="149"/>
    </row>
    <row r="13" ht="15.75" thickBot="1">
      <c r="N13" s="74" t="s">
        <v>134</v>
      </c>
    </row>
    <row r="14" spans="1:15" ht="19.5" customHeight="1">
      <c r="A14" s="409"/>
      <c r="B14" s="367" t="s">
        <v>53</v>
      </c>
      <c r="C14" s="410" t="s">
        <v>74</v>
      </c>
      <c r="D14" s="398" t="s">
        <v>75</v>
      </c>
      <c r="E14" s="399"/>
      <c r="F14" s="399"/>
      <c r="G14" s="399"/>
      <c r="H14" s="412"/>
      <c r="I14" s="427" t="s">
        <v>148</v>
      </c>
      <c r="J14" s="421" t="s">
        <v>76</v>
      </c>
      <c r="K14" s="399"/>
      <c r="L14" s="399"/>
      <c r="M14" s="399"/>
      <c r="N14" s="412"/>
      <c r="O14" s="419" t="s">
        <v>149</v>
      </c>
    </row>
    <row r="15" spans="1:15" ht="19.5" customHeight="1">
      <c r="A15" s="409"/>
      <c r="B15" s="355"/>
      <c r="C15" s="352"/>
      <c r="D15" s="413"/>
      <c r="E15" s="414"/>
      <c r="F15" s="414"/>
      <c r="G15" s="414"/>
      <c r="H15" s="415"/>
      <c r="I15" s="428"/>
      <c r="J15" s="422"/>
      <c r="K15" s="414"/>
      <c r="L15" s="414"/>
      <c r="M15" s="414"/>
      <c r="N15" s="415"/>
      <c r="O15" s="420"/>
    </row>
    <row r="16" spans="1:15" ht="19.5" customHeight="1" thickBot="1">
      <c r="A16" s="409"/>
      <c r="B16" s="355"/>
      <c r="C16" s="352"/>
      <c r="D16" s="404"/>
      <c r="E16" s="405"/>
      <c r="F16" s="405"/>
      <c r="G16" s="405"/>
      <c r="H16" s="416"/>
      <c r="I16" s="428"/>
      <c r="J16" s="423"/>
      <c r="K16" s="402"/>
      <c r="L16" s="402"/>
      <c r="M16" s="402"/>
      <c r="N16" s="424"/>
      <c r="O16" s="420"/>
    </row>
    <row r="17" spans="1:15" ht="19.5" customHeight="1">
      <c r="A17" s="409"/>
      <c r="B17" s="355"/>
      <c r="C17" s="352"/>
      <c r="D17" s="417" t="s">
        <v>44</v>
      </c>
      <c r="E17" s="417" t="s">
        <v>40</v>
      </c>
      <c r="F17" s="418" t="s">
        <v>150</v>
      </c>
      <c r="G17" s="417" t="s">
        <v>77</v>
      </c>
      <c r="H17" s="418" t="s">
        <v>151</v>
      </c>
      <c r="I17" s="428"/>
      <c r="J17" s="425" t="s">
        <v>44</v>
      </c>
      <c r="K17" s="388" t="s">
        <v>40</v>
      </c>
      <c r="L17" s="390" t="s">
        <v>192</v>
      </c>
      <c r="M17" s="388" t="s">
        <v>77</v>
      </c>
      <c r="N17" s="390" t="s">
        <v>193</v>
      </c>
      <c r="O17" s="420"/>
    </row>
    <row r="18" spans="1:15" ht="19.5" customHeight="1">
      <c r="A18" s="409"/>
      <c r="B18" s="355"/>
      <c r="C18" s="352"/>
      <c r="D18" s="389"/>
      <c r="E18" s="389"/>
      <c r="F18" s="389"/>
      <c r="G18" s="389"/>
      <c r="H18" s="389"/>
      <c r="I18" s="428"/>
      <c r="J18" s="426"/>
      <c r="K18" s="389"/>
      <c r="L18" s="389"/>
      <c r="M18" s="389"/>
      <c r="N18" s="389"/>
      <c r="O18" s="420"/>
    </row>
    <row r="19" spans="1:15" ht="19.5" customHeight="1">
      <c r="A19" s="409"/>
      <c r="B19" s="355"/>
      <c r="C19" s="352"/>
      <c r="D19" s="389"/>
      <c r="E19" s="389"/>
      <c r="F19" s="389"/>
      <c r="G19" s="389"/>
      <c r="H19" s="389"/>
      <c r="I19" s="428"/>
      <c r="J19" s="426"/>
      <c r="K19" s="389"/>
      <c r="L19" s="389"/>
      <c r="M19" s="389"/>
      <c r="N19" s="389"/>
      <c r="O19" s="420"/>
    </row>
    <row r="20" spans="1:15" ht="19.5" customHeight="1">
      <c r="A20" s="409"/>
      <c r="B20" s="355"/>
      <c r="C20" s="352"/>
      <c r="D20" s="389"/>
      <c r="E20" s="389"/>
      <c r="F20" s="389"/>
      <c r="G20" s="389"/>
      <c r="H20" s="389"/>
      <c r="I20" s="428"/>
      <c r="J20" s="426"/>
      <c r="K20" s="389"/>
      <c r="L20" s="389"/>
      <c r="M20" s="389"/>
      <c r="N20" s="389"/>
      <c r="O20" s="420"/>
    </row>
    <row r="21" spans="1:15" ht="19.5" customHeight="1" thickBot="1">
      <c r="A21" s="409"/>
      <c r="B21" s="355"/>
      <c r="C21" s="411"/>
      <c r="D21" s="389"/>
      <c r="E21" s="389"/>
      <c r="F21" s="389"/>
      <c r="G21" s="389"/>
      <c r="H21" s="389"/>
      <c r="I21" s="428"/>
      <c r="J21" s="426"/>
      <c r="K21" s="389"/>
      <c r="L21" s="389"/>
      <c r="M21" s="389"/>
      <c r="N21" s="389"/>
      <c r="O21" s="420"/>
    </row>
    <row r="22" spans="2:15" ht="15.75" customHeight="1" thickBot="1">
      <c r="B22" s="164">
        <v>1</v>
      </c>
      <c r="C22" s="165">
        <v>2</v>
      </c>
      <c r="D22" s="166">
        <v>3</v>
      </c>
      <c r="E22" s="167">
        <v>4</v>
      </c>
      <c r="F22" s="168">
        <v>5</v>
      </c>
      <c r="G22" s="166">
        <v>6</v>
      </c>
      <c r="H22" s="166">
        <v>7</v>
      </c>
      <c r="I22" s="167">
        <v>8</v>
      </c>
      <c r="J22" s="169">
        <v>9</v>
      </c>
      <c r="K22" s="167">
        <v>10</v>
      </c>
      <c r="L22" s="168">
        <v>11</v>
      </c>
      <c r="M22" s="166">
        <v>12</v>
      </c>
      <c r="N22" s="166">
        <v>13</v>
      </c>
      <c r="O22" s="166">
        <v>14</v>
      </c>
    </row>
    <row r="23" spans="2:15" ht="30" customHeight="1" thickBot="1">
      <c r="B23" s="170">
        <v>1</v>
      </c>
      <c r="C23" s="171" t="s">
        <v>140</v>
      </c>
      <c r="D23" s="142">
        <v>25</v>
      </c>
      <c r="E23" s="143">
        <f>'[1]obr.P.8'!$E$23+'[2]obr.P.8'!$E$23</f>
        <v>240</v>
      </c>
      <c r="F23" s="126">
        <f aca="true" t="shared" si="0" ref="F23:F31">D23+E23</f>
        <v>265</v>
      </c>
      <c r="G23" s="143">
        <f>'[1]obr.P.8'!$G$23+'[2]obr.P.8'!$G$23</f>
        <v>244</v>
      </c>
      <c r="H23" s="126">
        <f aca="true" t="shared" si="1" ref="H23:H31">F23-G23</f>
        <v>21</v>
      </c>
      <c r="I23" s="131">
        <f aca="true" t="shared" si="2" ref="I23:I31">G23/F23</f>
        <v>0.9207547169811321</v>
      </c>
      <c r="J23" s="172"/>
      <c r="K23" s="173"/>
      <c r="L23" s="173"/>
      <c r="M23" s="173"/>
      <c r="N23" s="173"/>
      <c r="O23" s="174"/>
    </row>
    <row r="24" spans="2:15" ht="30" customHeight="1" thickBot="1">
      <c r="B24" s="124">
        <v>2</v>
      </c>
      <c r="C24" s="125" t="s">
        <v>168</v>
      </c>
      <c r="D24" s="142">
        <v>14</v>
      </c>
      <c r="E24" s="143">
        <f>'[1]obr.P.8'!$E$24+'[2]obr.P.8'!$E$24</f>
        <v>239</v>
      </c>
      <c r="F24" s="126">
        <f t="shared" si="0"/>
        <v>253</v>
      </c>
      <c r="G24" s="143">
        <f>'[1]obr.P.8'!$G$24+'[2]obr.P.8'!$G$24</f>
        <v>227</v>
      </c>
      <c r="H24" s="126">
        <f t="shared" si="1"/>
        <v>26</v>
      </c>
      <c r="I24" s="131">
        <f t="shared" si="2"/>
        <v>0.8972332015810277</v>
      </c>
      <c r="J24" s="175"/>
      <c r="K24" s="176"/>
      <c r="L24" s="176"/>
      <c r="M24" s="176"/>
      <c r="N24" s="176"/>
      <c r="O24" s="177"/>
    </row>
    <row r="25" spans="2:15" ht="30" customHeight="1" thickBot="1">
      <c r="B25" s="124">
        <v>3</v>
      </c>
      <c r="C25" s="125" t="s">
        <v>139</v>
      </c>
      <c r="D25" s="142">
        <v>5</v>
      </c>
      <c r="E25" s="143">
        <f>'[1]obr.P.8'!$E$25+'[2]obr.P.8'!$E$25</f>
        <v>211</v>
      </c>
      <c r="F25" s="126">
        <f t="shared" si="0"/>
        <v>216</v>
      </c>
      <c r="G25" s="143">
        <f>'[1]obr.P.8'!$G$25+'[2]obr.P.8'!$G$25</f>
        <v>133</v>
      </c>
      <c r="H25" s="126">
        <f t="shared" si="1"/>
        <v>83</v>
      </c>
      <c r="I25" s="131">
        <f t="shared" si="2"/>
        <v>0.6157407407407407</v>
      </c>
      <c r="J25" s="175"/>
      <c r="K25" s="176"/>
      <c r="L25" s="176"/>
      <c r="M25" s="176"/>
      <c r="N25" s="176"/>
      <c r="O25" s="177"/>
    </row>
    <row r="26" spans="2:15" ht="30" customHeight="1" thickBot="1">
      <c r="B26" s="124">
        <v>4</v>
      </c>
      <c r="C26" s="125" t="s">
        <v>169</v>
      </c>
      <c r="D26" s="142">
        <v>19</v>
      </c>
      <c r="E26" s="143">
        <f>'[1]obr.P.8'!$E$26+'[2]obr.P.8'!$E$26</f>
        <v>239</v>
      </c>
      <c r="F26" s="126">
        <f t="shared" si="0"/>
        <v>258</v>
      </c>
      <c r="G26" s="143">
        <f>'[1]obr.P.8'!$G$26+'[2]obr.P.8'!$G$26</f>
        <v>240</v>
      </c>
      <c r="H26" s="126">
        <f t="shared" si="1"/>
        <v>18</v>
      </c>
      <c r="I26" s="131">
        <f t="shared" si="2"/>
        <v>0.9302325581395349</v>
      </c>
      <c r="J26" s="175"/>
      <c r="K26" s="176"/>
      <c r="L26" s="176"/>
      <c r="M26" s="176"/>
      <c r="N26" s="176"/>
      <c r="O26" s="177"/>
    </row>
    <row r="27" spans="2:15" ht="30" customHeight="1" thickBot="1">
      <c r="B27" s="124">
        <v>5</v>
      </c>
      <c r="C27" s="125" t="s">
        <v>93</v>
      </c>
      <c r="D27" s="142">
        <v>12</v>
      </c>
      <c r="E27" s="143">
        <f>'[1]obr.P.8'!$E$27+'[2]obr.P.8'!$E$27</f>
        <v>237</v>
      </c>
      <c r="F27" s="126">
        <f t="shared" si="0"/>
        <v>249</v>
      </c>
      <c r="G27" s="143">
        <f>'[1]obr.P.8'!$G$27+'[2]obr.P.8'!$G$27</f>
        <v>229</v>
      </c>
      <c r="H27" s="126">
        <f t="shared" si="1"/>
        <v>20</v>
      </c>
      <c r="I27" s="131">
        <f t="shared" si="2"/>
        <v>0.9196787148594378</v>
      </c>
      <c r="J27" s="175"/>
      <c r="K27" s="176"/>
      <c r="L27" s="176"/>
      <c r="M27" s="176"/>
      <c r="N27" s="176"/>
      <c r="O27" s="177"/>
    </row>
    <row r="28" spans="2:15" ht="30" customHeight="1" thickBot="1">
      <c r="B28" s="124">
        <v>6</v>
      </c>
      <c r="C28" s="125" t="s">
        <v>121</v>
      </c>
      <c r="D28" s="142">
        <v>5</v>
      </c>
      <c r="E28" s="143">
        <f>'[1]obr.P.8'!$E$28+'[2]obr.P.8'!$E$28</f>
        <v>289</v>
      </c>
      <c r="F28" s="126">
        <f t="shared" si="0"/>
        <v>294</v>
      </c>
      <c r="G28" s="143">
        <f>'[1]obr.P.8'!$G$28+'[2]obr.P.8'!$G$28</f>
        <v>271</v>
      </c>
      <c r="H28" s="126">
        <f t="shared" si="1"/>
        <v>23</v>
      </c>
      <c r="I28" s="131">
        <f t="shared" si="2"/>
        <v>0.9217687074829932</v>
      </c>
      <c r="J28" s="175"/>
      <c r="K28" s="176"/>
      <c r="L28" s="176"/>
      <c r="M28" s="176"/>
      <c r="N28" s="176"/>
      <c r="O28" s="177"/>
    </row>
    <row r="29" spans="2:15" ht="30" customHeight="1" thickBot="1">
      <c r="B29" s="124">
        <v>7</v>
      </c>
      <c r="C29" s="125" t="s">
        <v>92</v>
      </c>
      <c r="D29" s="142">
        <v>34</v>
      </c>
      <c r="E29" s="143">
        <f>'[1]obr.P.8'!$E$29+'[2]obr.P.8'!$E$29</f>
        <v>280</v>
      </c>
      <c r="F29" s="126">
        <f t="shared" si="0"/>
        <v>314</v>
      </c>
      <c r="G29" s="143">
        <f>'[1]obr.P.8'!$G$29+'[2]obr.P.8'!$G$29</f>
        <v>283</v>
      </c>
      <c r="H29" s="126">
        <f t="shared" si="1"/>
        <v>31</v>
      </c>
      <c r="I29" s="131">
        <f t="shared" si="2"/>
        <v>0.9012738853503185</v>
      </c>
      <c r="J29" s="175"/>
      <c r="K29" s="176"/>
      <c r="L29" s="176"/>
      <c r="M29" s="176"/>
      <c r="N29" s="176"/>
      <c r="O29" s="177"/>
    </row>
    <row r="30" spans="2:15" ht="30" customHeight="1" thickBot="1">
      <c r="B30" s="124">
        <v>8</v>
      </c>
      <c r="C30" s="125" t="s">
        <v>91</v>
      </c>
      <c r="D30" s="142">
        <v>31</v>
      </c>
      <c r="E30" s="143">
        <f>'[1]obr.P.8'!$E$30+'[2]obr.P.8'!$E$30</f>
        <v>222</v>
      </c>
      <c r="F30" s="126">
        <f t="shared" si="0"/>
        <v>253</v>
      </c>
      <c r="G30" s="143">
        <f>'[1]obr.P.8'!$G$30+'[2]obr.P.8'!$G$30</f>
        <v>223</v>
      </c>
      <c r="H30" s="126">
        <f t="shared" si="1"/>
        <v>30</v>
      </c>
      <c r="I30" s="131">
        <f t="shared" si="2"/>
        <v>0.8814229249011858</v>
      </c>
      <c r="J30" s="175"/>
      <c r="K30" s="176"/>
      <c r="L30" s="176"/>
      <c r="M30" s="176"/>
      <c r="N30" s="176"/>
      <c r="O30" s="177"/>
    </row>
    <row r="31" spans="2:15" ht="30" customHeight="1" thickBot="1">
      <c r="B31" s="132">
        <v>9</v>
      </c>
      <c r="C31" s="133" t="s">
        <v>122</v>
      </c>
      <c r="D31" s="144">
        <v>107</v>
      </c>
      <c r="E31" s="145">
        <f>'[1]obr.P.8'!$E$31+'[2]obr.P.8'!$E$31</f>
        <v>220</v>
      </c>
      <c r="F31" s="134">
        <f t="shared" si="0"/>
        <v>327</v>
      </c>
      <c r="G31" s="145">
        <f>'[1]obr.P.8'!$G$31+'[2]obr.P.8'!$G$31</f>
        <v>228</v>
      </c>
      <c r="H31" s="134">
        <f t="shared" si="1"/>
        <v>99</v>
      </c>
      <c r="I31" s="139">
        <f t="shared" si="2"/>
        <v>0.6972477064220184</v>
      </c>
      <c r="J31" s="178"/>
      <c r="K31" s="179"/>
      <c r="L31" s="179"/>
      <c r="M31" s="179"/>
      <c r="N31" s="179"/>
      <c r="O31" s="180"/>
    </row>
    <row r="32" ht="15.75" thickTop="1"/>
    <row r="33" spans="3:10" ht="15">
      <c r="C33" s="65" t="s">
        <v>171</v>
      </c>
      <c r="J33" s="74" t="s">
        <v>200</v>
      </c>
    </row>
    <row r="34" spans="3:10" ht="15">
      <c r="C34" s="94" t="str">
        <f>'obr.P.2'!C45</f>
        <v>31.12.2016 године</v>
      </c>
      <c r="J34" s="74" t="s">
        <v>165</v>
      </c>
    </row>
  </sheetData>
  <sheetProtection formatCells="0" selectLockedCells="1"/>
  <mergeCells count="22">
    <mergeCell ref="F3:L5"/>
    <mergeCell ref="G17:G21"/>
    <mergeCell ref="H17:H21"/>
    <mergeCell ref="J17:J21"/>
    <mergeCell ref="G12:J12"/>
    <mergeCell ref="F6:L6"/>
    <mergeCell ref="I14:I21"/>
    <mergeCell ref="K11:N11"/>
    <mergeCell ref="G11:J11"/>
    <mergeCell ref="O14:O21"/>
    <mergeCell ref="K17:K21"/>
    <mergeCell ref="L17:L21"/>
    <mergeCell ref="M17:M21"/>
    <mergeCell ref="N17:N21"/>
    <mergeCell ref="J14:N16"/>
    <mergeCell ref="A14:A21"/>
    <mergeCell ref="B14:B21"/>
    <mergeCell ref="C14:C21"/>
    <mergeCell ref="D14:H16"/>
    <mergeCell ref="D17:D21"/>
    <mergeCell ref="E17:E21"/>
    <mergeCell ref="F17:F21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79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2011-04-05T07:06:27Z</cp:lastPrinted>
  <dcterms:created xsi:type="dcterms:W3CDTF">2006-09-16T00:00:00Z</dcterms:created>
  <dcterms:modified xsi:type="dcterms:W3CDTF">2017-05-25T06:08:16Z</dcterms:modified>
  <cp:category/>
  <cp:version/>
  <cp:contentType/>
  <cp:contentStatus/>
</cp:coreProperties>
</file>